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terry\Documents\DEVELOPMENT\EXCEL - McGraw-Hill\Lanen CA\5e\Instructor\"/>
    </mc:Choice>
  </mc:AlternateContent>
  <bookViews>
    <workbookView xWindow="0" yWindow="60" windowWidth="19035" windowHeight="12270"/>
  </bookViews>
  <sheets>
    <sheet name="SE02-41" sheetId="2" r:id="rId1"/>
    <sheet name="Given E02-41" sheetId="8" r:id="rId2"/>
    <sheet name="SE02-46" sheetId="3" r:id="rId3"/>
    <sheet name="Given E02-46" sheetId="9" r:id="rId4"/>
    <sheet name="SP02-54" sheetId="4" r:id="rId5"/>
    <sheet name="Given P02-54" sheetId="10" r:id="rId6"/>
    <sheet name="SP02-56" sheetId="7" r:id="rId7"/>
    <sheet name="Given P02-56" sheetId="11" r:id="rId8"/>
    <sheet name="SIC2-69" sheetId="6" r:id="rId9"/>
    <sheet name="Given IC2-69" sheetId="12" r:id="rId10"/>
  </sheets>
  <calcPr calcId="152511"/>
</workbook>
</file>

<file path=xl/calcChain.xml><?xml version="1.0" encoding="utf-8"?>
<calcChain xmlns="http://schemas.openxmlformats.org/spreadsheetml/2006/main">
  <c r="F62" i="7" l="1"/>
  <c r="F57" i="7"/>
  <c r="F52" i="7"/>
  <c r="F47" i="7"/>
  <c r="F42" i="7"/>
  <c r="F37" i="7"/>
  <c r="F30" i="7"/>
  <c r="F23" i="7"/>
  <c r="F14" i="7"/>
  <c r="F17" i="7" l="1"/>
  <c r="F16" i="7"/>
  <c r="F37" i="4"/>
  <c r="F31" i="4"/>
  <c r="F25" i="4"/>
  <c r="F19" i="4"/>
  <c r="F14" i="4"/>
  <c r="E18" i="3"/>
  <c r="E15" i="3"/>
  <c r="F12" i="2" l="1"/>
  <c r="F11" i="2"/>
  <c r="F44" i="7" l="1"/>
  <c r="F40" i="7"/>
  <c r="F41" i="7" s="1"/>
  <c r="F39" i="7"/>
  <c r="F35" i="7"/>
  <c r="F34" i="7"/>
  <c r="F33" i="7"/>
  <c r="F22" i="6"/>
  <c r="G22" i="6" s="1"/>
  <c r="G29" i="6" s="1"/>
  <c r="G30" i="6" s="1"/>
  <c r="G24" i="6"/>
  <c r="F26" i="6"/>
  <c r="G26" i="6" s="1"/>
  <c r="G27" i="6"/>
  <c r="G28" i="6"/>
  <c r="G25" i="6"/>
  <c r="F29" i="6"/>
  <c r="F30" i="6" s="1"/>
  <c r="E29" i="6"/>
  <c r="E30" i="6" s="1"/>
  <c r="H23" i="6"/>
  <c r="F16" i="6"/>
  <c r="G16" i="6"/>
  <c r="G12" i="6"/>
  <c r="G13" i="6"/>
  <c r="G17" i="6" s="1"/>
  <c r="G18" i="6" s="1"/>
  <c r="G14" i="6"/>
  <c r="G15" i="6"/>
  <c r="F17" i="6"/>
  <c r="F18" i="6"/>
  <c r="E17" i="6"/>
  <c r="E18" i="6"/>
  <c r="F54" i="7"/>
  <c r="F59" i="7" s="1"/>
  <c r="F45" i="7"/>
  <c r="F13" i="7"/>
  <c r="F11" i="4"/>
  <c r="F21" i="4" s="1"/>
  <c r="F22" i="4"/>
  <c r="F23" i="4"/>
  <c r="F16" i="4"/>
  <c r="F18" i="4" s="1"/>
  <c r="F28" i="2"/>
  <c r="F29" i="2" s="1"/>
  <c r="F17" i="2"/>
  <c r="F20" i="2" s="1"/>
  <c r="F23" i="2" s="1"/>
  <c r="F24" i="2" s="1"/>
  <c r="F10" i="3"/>
  <c r="G10" i="3" s="1"/>
  <c r="G10" i="6"/>
  <c r="H11" i="6"/>
  <c r="F7" i="3"/>
  <c r="E6" i="3"/>
  <c r="F8" i="3"/>
  <c r="F29" i="7"/>
  <c r="F55" i="7" s="1"/>
  <c r="F16" i="3"/>
  <c r="G16" i="3" s="1"/>
  <c r="F13" i="3"/>
  <c r="G13" i="3" s="1"/>
  <c r="F56" i="7" l="1"/>
  <c r="F46" i="7"/>
  <c r="F24" i="4"/>
  <c r="F13" i="4"/>
  <c r="F19" i="3"/>
  <c r="G19" i="3" s="1"/>
  <c r="F22" i="7"/>
  <c r="F32" i="7"/>
  <c r="F36" i="7" s="1"/>
  <c r="F18" i="2"/>
  <c r="F28" i="4" l="1"/>
  <c r="F30" i="4" s="1"/>
  <c r="F51" i="7"/>
  <c r="F60" i="7"/>
  <c r="F61" i="7" s="1"/>
  <c r="F33" i="4" l="1"/>
  <c r="F36" i="4" s="1"/>
</calcChain>
</file>

<file path=xl/comments1.xml><?xml version="1.0" encoding="utf-8"?>
<comments xmlns="http://schemas.openxmlformats.org/spreadsheetml/2006/main">
  <authors>
    <author>Jack Terry</author>
  </authors>
  <commentList>
    <comment ref="F8" authorId="0" shapeId="0">
      <text>
        <r>
          <rPr>
            <sz val="8"/>
            <color indexed="81"/>
            <rFont val="Tahoma"/>
            <family val="2"/>
          </rPr>
          <t>Enter the required data in the yellow cells.  Your totals will be verified.</t>
        </r>
      </text>
    </comment>
  </commentList>
</comments>
</file>

<file path=xl/comments2.xml><?xml version="1.0" encoding="utf-8"?>
<comments xmlns="http://schemas.openxmlformats.org/spreadsheetml/2006/main">
  <authors>
    <author>Jack Terry</author>
  </authors>
  <commentList>
    <comment ref="E7" authorId="0" shapeId="0">
      <text>
        <r>
          <rPr>
            <sz val="8"/>
            <color indexed="81"/>
            <rFont val="Tahoma"/>
            <family val="2"/>
          </rPr>
          <t>Enter the required data in the yellow cells.  Your answers will be verified.</t>
        </r>
      </text>
    </comment>
  </commentList>
</comments>
</file>

<file path=xl/comments3.xml><?xml version="1.0" encoding="utf-8"?>
<comments xmlns="http://schemas.openxmlformats.org/spreadsheetml/2006/main">
  <authors>
    <author>Jack Terry</author>
  </authors>
  <commentList>
    <comment ref="F8" authorId="0" shapeId="0">
      <text>
        <r>
          <rPr>
            <sz val="8"/>
            <color indexed="81"/>
            <rFont val="Tahoma"/>
            <family val="2"/>
          </rPr>
          <t>Enter the appropriate account titles and dollar amounts in the yellow cells.  Your answers will be verified.</t>
        </r>
      </text>
    </comment>
  </commentList>
</comments>
</file>

<file path=xl/comments4.xml><?xml version="1.0" encoding="utf-8"?>
<comments xmlns="http://schemas.openxmlformats.org/spreadsheetml/2006/main">
  <authors>
    <author>Jack Terry</author>
  </authors>
  <commentList>
    <comment ref="F10" authorId="0" shapeId="0">
      <text>
        <r>
          <rPr>
            <sz val="8"/>
            <color indexed="81"/>
            <rFont val="Tahoma"/>
            <family val="2"/>
          </rPr>
          <t>Enter the appropriate account titles and dollar amounts in the yellow cells.</t>
        </r>
      </text>
    </comment>
  </commentList>
</comments>
</file>

<file path=xl/comments5.xml><?xml version="1.0" encoding="utf-8"?>
<comments xmlns="http://schemas.openxmlformats.org/spreadsheetml/2006/main">
  <authors>
    <author>Jack Terry</author>
  </authors>
  <commentList>
    <comment ref="E10" authorId="0" shapeId="0">
      <text>
        <r>
          <rPr>
            <sz val="8"/>
            <color indexed="81"/>
            <rFont val="Tahoma"/>
            <family val="2"/>
          </rPr>
          <t>Enter the required data in the yellow cells.  Enter costs as negative numbers.  Enter 0 if no data is required.</t>
        </r>
      </text>
    </comment>
    <comment ref="H10" authorId="0" shapeId="0">
      <text>
        <r>
          <rPr>
            <sz val="8"/>
            <color indexed="81"/>
            <rFont val="Tahoma"/>
            <family val="2"/>
          </rPr>
          <t>Use the drop-down list to select the correct response.</t>
        </r>
      </text>
    </comment>
  </commentList>
</comments>
</file>

<file path=xl/sharedStrings.xml><?xml version="1.0" encoding="utf-8"?>
<sst xmlns="http://schemas.openxmlformats.org/spreadsheetml/2006/main" count="269" uniqueCount="188">
  <si>
    <t>Part a.</t>
  </si>
  <si>
    <t>Part b.</t>
  </si>
  <si>
    <t>Part c.</t>
  </si>
  <si>
    <t>Operating profit</t>
  </si>
  <si>
    <t xml:space="preserve"> </t>
  </si>
  <si>
    <t>a. This year's income statement</t>
  </si>
  <si>
    <t>Baseline</t>
  </si>
  <si>
    <t>Rent</t>
  </si>
  <si>
    <t>(status quo)</t>
  </si>
  <si>
    <t>Equipment</t>
  </si>
  <si>
    <t>Difference</t>
  </si>
  <si>
    <t>Operating costs:</t>
  </si>
  <si>
    <t>Equipment depreciation</t>
  </si>
  <si>
    <t>Other depreciation</t>
  </si>
  <si>
    <t>Operating profit (before taxes)</t>
  </si>
  <si>
    <t>Transferred In</t>
  </si>
  <si>
    <t>Transferred Out</t>
  </si>
  <si>
    <t>Direct Labor</t>
  </si>
  <si>
    <t>Variable Manufacturing Overhead</t>
  </si>
  <si>
    <t>Direct Materials</t>
  </si>
  <si>
    <t xml:space="preserve">     Variable Manufacturing Costs</t>
  </si>
  <si>
    <t>Fixed Manufacturing overhead:</t>
  </si>
  <si>
    <t xml:space="preserve">     Full-absorption Cost</t>
  </si>
  <si>
    <t xml:space="preserve">     Unit Variable Cost</t>
  </si>
  <si>
    <t xml:space="preserve">      Full Cost of Making and Selling Product</t>
  </si>
  <si>
    <t>a.</t>
  </si>
  <si>
    <t>Beginning Inventory</t>
  </si>
  <si>
    <t>Plus Purchases</t>
  </si>
  <si>
    <t>Minus Ending Inventory</t>
  </si>
  <si>
    <t>b.</t>
  </si>
  <si>
    <t>Total Conversion Cost Computation</t>
  </si>
  <si>
    <t>Manufacturing Overhead</t>
  </si>
  <si>
    <t>c.</t>
  </si>
  <si>
    <t xml:space="preserve">     Total Manufacturing Costs</t>
  </si>
  <si>
    <t>Total Manufacturing Costs Computation</t>
  </si>
  <si>
    <t xml:space="preserve">     Conversion Cost</t>
  </si>
  <si>
    <t xml:space="preserve">     Prime Cost</t>
  </si>
  <si>
    <t>d.</t>
  </si>
  <si>
    <t>Cost of Goods Manufactured Calculation</t>
  </si>
  <si>
    <t>Total Manufacturing Costs</t>
  </si>
  <si>
    <t xml:space="preserve">     Cost of Goods Manufactured</t>
  </si>
  <si>
    <t>e.</t>
  </si>
  <si>
    <t>Cost of Goods Sold Calculation</t>
  </si>
  <si>
    <t>Cost of Goods Manufactured</t>
  </si>
  <si>
    <t>Beginning Finished Goods Inventory</t>
  </si>
  <si>
    <t>Ending Finished Goods Inventory</t>
  </si>
  <si>
    <t xml:space="preserve">     Cost of Goods Sold</t>
  </si>
  <si>
    <t>1.</t>
  </si>
  <si>
    <t>2.</t>
  </si>
  <si>
    <t>3.</t>
  </si>
  <si>
    <t>4.</t>
  </si>
  <si>
    <t>5.</t>
  </si>
  <si>
    <t>Computations</t>
  </si>
  <si>
    <t>Variable Cost per Unit</t>
  </si>
  <si>
    <t>Full Absorption Cost per Unit</t>
  </si>
  <si>
    <t>Prime Cost per Unit</t>
  </si>
  <si>
    <t>6.</t>
  </si>
  <si>
    <t>7.</t>
  </si>
  <si>
    <t>8.</t>
  </si>
  <si>
    <t>9.</t>
  </si>
  <si>
    <t>Conversion Cost per Unit</t>
  </si>
  <si>
    <t>Profit Margin per Unit</t>
  </si>
  <si>
    <t>Contribution Margin per Unit</t>
  </si>
  <si>
    <t>Gross Margin per Unit</t>
  </si>
  <si>
    <t xml:space="preserve">     Variable Manufacturing Cost</t>
  </si>
  <si>
    <t xml:space="preserve">     Full Unit Cost</t>
  </si>
  <si>
    <t xml:space="preserve">     Variable Cost</t>
  </si>
  <si>
    <t xml:space="preserve">     Full Absorption Cost</t>
  </si>
  <si>
    <t xml:space="preserve">     Gross Margin</t>
  </si>
  <si>
    <t xml:space="preserve">     Contribution Margin</t>
  </si>
  <si>
    <t>Profit Margin</t>
  </si>
  <si>
    <t>Work-in-process inventory, January 1</t>
  </si>
  <si>
    <t>Work-in-process inventory, December 31</t>
  </si>
  <si>
    <t>Finished goods inventory, January 1</t>
  </si>
  <si>
    <t>Finished goods inventory, December 31</t>
  </si>
  <si>
    <t>Purchases of direct materials</t>
  </si>
  <si>
    <t>Cost of goods manufactured during the year</t>
  </si>
  <si>
    <t>Total manufacturing cost</t>
  </si>
  <si>
    <t>Cost of goods sold</t>
  </si>
  <si>
    <t>Gross margin</t>
  </si>
  <si>
    <t>Direct labor</t>
  </si>
  <si>
    <t>Direct materials used</t>
  </si>
  <si>
    <t>Manufacturing overhead</t>
  </si>
  <si>
    <t>Sales revenue</t>
  </si>
  <si>
    <t>a.         ?</t>
  </si>
  <si>
    <t>b.         ?</t>
  </si>
  <si>
    <t>c.         ?</t>
  </si>
  <si>
    <t>d.         ?</t>
  </si>
  <si>
    <t>Student Name:</t>
  </si>
  <si>
    <t>Instructor</t>
  </si>
  <si>
    <t>Class:</t>
  </si>
  <si>
    <t>McGraw-Hill/Irwin</t>
  </si>
  <si>
    <t>Cost of goods manufactured</t>
  </si>
  <si>
    <t>Beginning work-in-process inventory</t>
  </si>
  <si>
    <t>Ending work-in-process inventory</t>
  </si>
  <si>
    <t>Total Manufacturing cost</t>
  </si>
  <si>
    <t>Part d.</t>
  </si>
  <si>
    <t>Fixed costs (for the month)</t>
  </si>
  <si>
    <t xml:space="preserve">  Marketing and administrative</t>
  </si>
  <si>
    <t xml:space="preserve">  Manufacturing overhead</t>
  </si>
  <si>
    <t>Variable costs (per unit)</t>
  </si>
  <si>
    <t xml:space="preserve">  Direct materials</t>
  </si>
  <si>
    <t xml:space="preserve">  Direct labor</t>
  </si>
  <si>
    <t>Sales price (per unit)</t>
  </si>
  <si>
    <t>Units produced and sold (for the month)</t>
  </si>
  <si>
    <t>Information provided by accounting system:</t>
  </si>
  <si>
    <t>Variable Marketing and Administrative Cost</t>
  </si>
  <si>
    <t>Fixed Marketing and Administrative Cost</t>
  </si>
  <si>
    <t>Information provided by accounting records:</t>
  </si>
  <si>
    <t>Total Prime Cost Computation</t>
  </si>
  <si>
    <t>Beginning Work-in-Process</t>
  </si>
  <si>
    <t>Ending Work-in-Process</t>
  </si>
  <si>
    <t>Manufacturing costs:</t>
  </si>
  <si>
    <t xml:space="preserve">  Fixed overhead (for the month)</t>
  </si>
  <si>
    <t xml:space="preserve">  Direct labor (per unit)</t>
  </si>
  <si>
    <t xml:space="preserve">  Direct materials (per unit)</t>
  </si>
  <si>
    <t xml:space="preserve">  Variable overhead (per unit)</t>
  </si>
  <si>
    <t>Marketing and administrative costs:</t>
  </si>
  <si>
    <t xml:space="preserve">  Fixed costs (for the month)</t>
  </si>
  <si>
    <t xml:space="preserve">  Variable costs (per unit)</t>
  </si>
  <si>
    <r>
      <t xml:space="preserve">If the number of units decreases from 1,200 to 800, which is within the relevant range, will the </t>
    </r>
    <r>
      <rPr>
        <b/>
        <i/>
        <sz val="10"/>
        <rFont val="Arial"/>
        <family val="2"/>
      </rPr>
      <t>fixed manufacturing cost</t>
    </r>
    <r>
      <rPr>
        <b/>
        <sz val="10"/>
        <rFont val="Arial"/>
        <family val="2"/>
      </rPr>
      <t xml:space="preserve"> per unit increase, decrease, or remain the same?  Explain.</t>
    </r>
  </si>
  <si>
    <t>Annual rental charge for new testing machine</t>
  </si>
  <si>
    <t>Percentage increase in DSD's annual revenue</t>
  </si>
  <si>
    <t>Percentage decrease in fixed cash expenditures</t>
  </si>
  <si>
    <t>Variable operating costs</t>
  </si>
  <si>
    <t>Fixed operating costs</t>
  </si>
  <si>
    <t>Cost of existing automated testing equipment</t>
  </si>
  <si>
    <t xml:space="preserve">     No salvage value</t>
  </si>
  <si>
    <t>Drive Systems Division (DSD)</t>
  </si>
  <si>
    <t>Revenue and expense estimates without new machine:</t>
  </si>
  <si>
    <t>b. Next year's income statement</t>
  </si>
  <si>
    <t xml:space="preserve">  Variable</t>
  </si>
  <si>
    <t xml:space="preserve">  Fixed (cash expenditures)</t>
  </si>
  <si>
    <t xml:space="preserve">  Equipment depreciation</t>
  </si>
  <si>
    <t xml:space="preserve">  Other depreciation</t>
  </si>
  <si>
    <t xml:space="preserve">  Loss from equipment write-off</t>
  </si>
  <si>
    <t>No Change</t>
  </si>
  <si>
    <t>Lower</t>
  </si>
  <si>
    <t>Higher</t>
  </si>
  <si>
    <t xml:space="preserve">  Equipment rental</t>
  </si>
  <si>
    <t xml:space="preserve">  Fixed cash expenditures</t>
  </si>
  <si>
    <t>c.  Would you rent the new equipment?  Why or why not?</t>
  </si>
  <si>
    <t>Despite the effect on next year's income statement, the company should not rent the new machine because net cash inflow as a result of installing the new machine ($336,000 + $135,000) does not cover cash outflow for equipment rental ($690,000).</t>
  </si>
  <si>
    <t>Change</t>
  </si>
  <si>
    <t>Direct materials inventory, January 1</t>
  </si>
  <si>
    <t>Direct materials inventory, December 31</t>
  </si>
  <si>
    <t>Ending direct materials inventory</t>
  </si>
  <si>
    <t>Beginning direct materials inventory</t>
  </si>
  <si>
    <t xml:space="preserve">     Direct materials</t>
  </si>
  <si>
    <t>Direct materials</t>
  </si>
  <si>
    <t>Variable Manufacturing Cost</t>
  </si>
  <si>
    <t>Full Unit Cost</t>
  </si>
  <si>
    <t>Fixed marketing and administrative cost</t>
  </si>
  <si>
    <t>Fixed manufacturing</t>
  </si>
  <si>
    <t>Variable overhead</t>
  </si>
  <si>
    <t>Variable costs</t>
  </si>
  <si>
    <t>Variable cost</t>
  </si>
  <si>
    <t>Fixed manufacturing overhead</t>
  </si>
  <si>
    <t>Variable manufacturing overhead</t>
  </si>
  <si>
    <t>Sales price</t>
  </si>
  <si>
    <t>Full cost</t>
  </si>
  <si>
    <t>Full absorption cost</t>
  </si>
  <si>
    <t>Sales Revenue</t>
  </si>
  <si>
    <t>Given Data E02-41:</t>
  </si>
  <si>
    <t>Given Data E02-46:</t>
  </si>
  <si>
    <t>Given Data P02-54:</t>
  </si>
  <si>
    <t>Given Data P02-56:</t>
  </si>
  <si>
    <t>Integrative Case 2-69</t>
  </si>
  <si>
    <t>Given Data IC2-69:</t>
  </si>
  <si>
    <t>MONROE FABRICATORS</t>
  </si>
  <si>
    <t>MADRID CORPORATION</t>
  </si>
  <si>
    <t>CHELSEA, INC.</t>
  </si>
  <si>
    <t>Direct materials inventory, May 1</t>
  </si>
  <si>
    <t>Direct materials inventory, May 31</t>
  </si>
  <si>
    <t>Work-in-process inventory, May 1</t>
  </si>
  <si>
    <t>Work-in-process inventory, May 31</t>
  </si>
  <si>
    <t>Finished goods inventory, May 1</t>
  </si>
  <si>
    <t>Finished goods inventory, May 31</t>
  </si>
  <si>
    <t>Direct materials purchased during May</t>
  </si>
  <si>
    <t>Direct labor costs, May</t>
  </si>
  <si>
    <t>Manufacturing overhead, May</t>
  </si>
  <si>
    <t>COLUMBIA PRODUCTS</t>
  </si>
  <si>
    <t>Exercise 02-41</t>
  </si>
  <si>
    <t>Exercise 02-46</t>
  </si>
  <si>
    <t>Problem 02-54</t>
  </si>
  <si>
    <t>As the number of units increases (reflected in the denominator), fixed manufacturing cost per unit decreases.  The numerator (i.e., total fixed costs) remains the same.  However, that does not mean Columbia should produce more units.  That decision should be based on the total profits (revenues minus costs), not on unit profits.</t>
  </si>
  <si>
    <t>Tunes2Go</t>
  </si>
  <si>
    <t>Problem 02-56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</si>
</sst>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0_);_(* \(#,##0.000\);_(* &quot;-&quot;???_);_(@_)"/>
    <numFmt numFmtId="165" formatCode="_(* #,##0.00000_);_(* \(#,##0.00000\);_(* &quot;-&quot;?????_);_(@_)"/>
  </numFmts>
  <fonts count="13" x14ac:knownFonts="1">
    <font>
      <sz val="10"/>
      <name val="Arial"/>
      <family val="2"/>
    </font>
    <font>
      <sz val="10"/>
      <name val="Arial"/>
      <family val="2"/>
    </font>
    <font>
      <b/>
      <sz val="10"/>
      <name val="Arial"/>
      <family val="2"/>
    </font>
    <font>
      <sz val="10"/>
      <color indexed="10"/>
      <name val="Arial"/>
      <family val="2"/>
    </font>
    <font>
      <u val="singleAccounting"/>
      <sz val="10"/>
      <name val="Arial"/>
      <family val="2"/>
    </font>
    <font>
      <u val="doubleAccounting"/>
      <sz val="10"/>
      <name val="Arial"/>
      <family val="2"/>
    </font>
    <font>
      <sz val="10"/>
      <name val="Arial"/>
      <family val="2"/>
    </font>
    <font>
      <u val="singleAccounting"/>
      <sz val="10"/>
      <name val="Arial"/>
      <family val="2"/>
    </font>
    <font>
      <sz val="8"/>
      <name val="Arial"/>
      <family val="2"/>
    </font>
    <font>
      <sz val="8"/>
      <color indexed="10"/>
      <name val="Arial"/>
      <family val="2"/>
    </font>
    <font>
      <sz val="8"/>
      <color indexed="81"/>
      <name val="Tahoma"/>
      <family val="2"/>
    </font>
    <font>
      <sz val="10"/>
      <name val="Arial"/>
      <family val="2"/>
    </font>
    <font>
      <b/>
      <i/>
      <sz val="10"/>
      <name val="Arial"/>
      <family val="2"/>
    </font>
  </fonts>
  <fills count="6">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99CCFF"/>
        <bgColor indexed="64"/>
      </patternFill>
    </fill>
    <fill>
      <patternFill patternType="solid">
        <fgColor rgb="FFFFFF99"/>
        <bgColor indexed="64"/>
      </patternFill>
    </fill>
  </fills>
  <borders count="22">
    <border>
      <left/>
      <right/>
      <top/>
      <bottom/>
      <diagonal/>
    </border>
    <border>
      <left/>
      <right/>
      <top/>
      <bottom style="thin">
        <color indexed="64"/>
      </bottom>
      <diagonal/>
    </border>
    <border>
      <left/>
      <right/>
      <top/>
      <bottom style="hair">
        <color indexed="44"/>
      </bottom>
      <diagonal/>
    </border>
    <border>
      <left/>
      <right/>
      <top style="hair">
        <color indexed="44"/>
      </top>
      <bottom style="hair">
        <color indexed="44"/>
      </bottom>
      <diagonal/>
    </border>
    <border>
      <left/>
      <right/>
      <top style="hair">
        <color indexed="44"/>
      </top>
      <bottom style="thin">
        <color indexed="64"/>
      </bottom>
      <diagonal/>
    </border>
    <border>
      <left/>
      <right/>
      <top style="thin">
        <color indexed="64"/>
      </top>
      <bottom style="double">
        <color indexed="64"/>
      </bottom>
      <diagonal/>
    </border>
    <border>
      <left/>
      <right/>
      <top style="hair">
        <color indexed="44"/>
      </top>
      <bottom/>
      <diagonal/>
    </border>
    <border>
      <left/>
      <right/>
      <top/>
      <bottom style="double">
        <color indexed="64"/>
      </bottom>
      <diagonal/>
    </border>
    <border>
      <left style="hair">
        <color indexed="44"/>
      </left>
      <right style="hair">
        <color indexed="44"/>
      </right>
      <top style="hair">
        <color indexed="44"/>
      </top>
      <bottom style="hair">
        <color indexed="44"/>
      </bottom>
      <diagonal/>
    </border>
    <border>
      <left style="hair">
        <color indexed="44"/>
      </left>
      <right style="hair">
        <color indexed="44"/>
      </right>
      <top style="hair">
        <color indexed="44"/>
      </top>
      <bottom style="thin">
        <color indexed="64"/>
      </bottom>
      <diagonal/>
    </border>
    <border>
      <left style="hair">
        <color indexed="44"/>
      </left>
      <right style="hair">
        <color indexed="44"/>
      </right>
      <top/>
      <bottom/>
      <diagonal/>
    </border>
    <border>
      <left style="hair">
        <color indexed="44"/>
      </left>
      <right style="hair">
        <color indexed="44"/>
      </right>
      <top/>
      <bottom style="hair">
        <color indexed="44"/>
      </bottom>
      <diagonal/>
    </border>
    <border>
      <left/>
      <right style="hair">
        <color indexed="44"/>
      </right>
      <top/>
      <bottom style="hair">
        <color indexed="44"/>
      </bottom>
      <diagonal/>
    </border>
    <border>
      <left style="hair">
        <color indexed="44"/>
      </left>
      <right/>
      <top/>
      <bottom style="hair">
        <color indexed="44"/>
      </bottom>
      <diagonal/>
    </border>
    <border>
      <left/>
      <right style="hair">
        <color indexed="44"/>
      </right>
      <top style="hair">
        <color indexed="44"/>
      </top>
      <bottom style="hair">
        <color indexed="44"/>
      </bottom>
      <diagonal/>
    </border>
    <border>
      <left/>
      <right style="hair">
        <color indexed="44"/>
      </right>
      <top style="hair">
        <color indexed="44"/>
      </top>
      <bottom style="thin">
        <color indexed="64"/>
      </bottom>
      <diagonal/>
    </border>
    <border>
      <left/>
      <right style="hair">
        <color indexed="44"/>
      </right>
      <top style="thin">
        <color indexed="64"/>
      </top>
      <bottom style="double">
        <color indexed="64"/>
      </bottom>
      <diagonal/>
    </border>
    <border>
      <left style="hair">
        <color indexed="44"/>
      </left>
      <right style="hair">
        <color indexed="44"/>
      </right>
      <top style="thin">
        <color indexed="64"/>
      </top>
      <bottom style="double">
        <color indexed="64"/>
      </bottom>
      <diagonal/>
    </border>
    <border>
      <left/>
      <right style="hair">
        <color indexed="44"/>
      </right>
      <top/>
      <bottom/>
      <diagonal/>
    </border>
    <border>
      <left style="hair">
        <color indexed="44"/>
      </left>
      <right/>
      <top/>
      <bottom/>
      <diagonal/>
    </border>
    <border>
      <left style="hair">
        <color indexed="44"/>
      </left>
      <right/>
      <top style="hair">
        <color indexed="44"/>
      </top>
      <bottom style="hair">
        <color indexed="44"/>
      </bottom>
      <diagonal/>
    </border>
    <border>
      <left/>
      <right style="hair">
        <color indexed="44"/>
      </right>
      <top style="hair">
        <color indexed="44"/>
      </top>
      <bottom/>
      <diagonal/>
    </border>
  </borders>
  <cellStyleXfs count="3">
    <xf numFmtId="0" fontId="0" fillId="0" borderId="0"/>
    <xf numFmtId="41" fontId="6" fillId="4" borderId="0">
      <alignment horizontal="center"/>
    </xf>
    <xf numFmtId="41" fontId="6" fillId="5" borderId="0" applyBorder="0">
      <protection locked="0"/>
    </xf>
  </cellStyleXfs>
  <cellXfs count="131">
    <xf numFmtId="0" fontId="0" fillId="0" borderId="0" xfId="0"/>
    <xf numFmtId="0" fontId="0" fillId="0" borderId="0" xfId="0" applyFill="1"/>
    <xf numFmtId="0" fontId="0" fillId="0" borderId="0" xfId="0" applyProtection="1"/>
    <xf numFmtId="43" fontId="1" fillId="0" borderId="0" xfId="0" applyNumberFormat="1" applyFont="1" applyProtection="1"/>
    <xf numFmtId="43" fontId="1" fillId="0" borderId="0" xfId="0" applyNumberFormat="1" applyFont="1"/>
    <xf numFmtId="0" fontId="0" fillId="2" borderId="0" xfId="0" applyFill="1"/>
    <xf numFmtId="0" fontId="2" fillId="2" borderId="0" xfId="0" applyFont="1" applyFill="1" applyAlignment="1">
      <alignment horizontal="center"/>
    </xf>
    <xf numFmtId="0" fontId="0" fillId="2" borderId="0" xfId="0" applyFill="1" applyAlignment="1">
      <alignment horizontal="left"/>
    </xf>
    <xf numFmtId="0" fontId="0" fillId="2" borderId="1" xfId="0" applyFill="1" applyBorder="1" applyAlignment="1">
      <alignment horizontal="left"/>
    </xf>
    <xf numFmtId="42" fontId="0" fillId="2" borderId="0" xfId="0" applyNumberFormat="1" applyFill="1"/>
    <xf numFmtId="41" fontId="0" fillId="2" borderId="0" xfId="0" applyNumberFormat="1" applyFill="1"/>
    <xf numFmtId="0" fontId="0" fillId="2" borderId="0" xfId="0" applyFill="1" applyProtection="1"/>
    <xf numFmtId="43" fontId="1" fillId="2" borderId="0" xfId="0" applyNumberFormat="1" applyFont="1" applyFill="1" applyProtection="1"/>
    <xf numFmtId="43" fontId="3" fillId="2" borderId="0" xfId="0" applyNumberFormat="1" applyFont="1" applyFill="1" applyBorder="1" applyProtection="1"/>
    <xf numFmtId="43" fontId="2" fillId="2" borderId="0" xfId="0" applyNumberFormat="1" applyFont="1" applyFill="1" applyBorder="1" applyProtection="1"/>
    <xf numFmtId="43" fontId="6" fillId="2" borderId="0" xfId="0" applyNumberFormat="1" applyFont="1" applyFill="1" applyProtection="1"/>
    <xf numFmtId="44" fontId="3" fillId="2" borderId="0" xfId="0" applyNumberFormat="1" applyFont="1" applyFill="1" applyBorder="1" applyProtection="1"/>
    <xf numFmtId="44" fontId="5" fillId="2" borderId="0" xfId="0" applyNumberFormat="1" applyFont="1" applyFill="1" applyProtection="1"/>
    <xf numFmtId="165" fontId="1" fillId="2" borderId="0" xfId="0" applyNumberFormat="1" applyFont="1" applyFill="1" applyProtection="1"/>
    <xf numFmtId="0" fontId="6" fillId="2" borderId="0" xfId="0" applyFont="1" applyFill="1" applyProtection="1"/>
    <xf numFmtId="0" fontId="2" fillId="2" borderId="0" xfId="0" applyFont="1" applyFill="1" applyProtection="1"/>
    <xf numFmtId="43" fontId="6" fillId="2" borderId="0" xfId="0" applyNumberFormat="1" applyFont="1" applyFill="1" applyBorder="1" applyProtection="1"/>
    <xf numFmtId="6" fontId="6" fillId="2" borderId="0" xfId="0" applyNumberFormat="1" applyFont="1" applyFill="1" applyBorder="1" applyProtection="1"/>
    <xf numFmtId="43" fontId="2" fillId="2" borderId="0" xfId="0" applyNumberFormat="1" applyFont="1" applyFill="1" applyProtection="1"/>
    <xf numFmtId="164" fontId="6" fillId="2" borderId="0" xfId="0" applyNumberFormat="1" applyFont="1" applyFill="1" applyProtection="1"/>
    <xf numFmtId="0" fontId="6" fillId="0" borderId="0" xfId="0" applyFont="1" applyFill="1" applyBorder="1" applyAlignment="1" applyProtection="1">
      <alignment horizontal="right"/>
    </xf>
    <xf numFmtId="0" fontId="6" fillId="0" borderId="0" xfId="0" applyFont="1" applyFill="1" applyProtection="1"/>
    <xf numFmtId="0" fontId="2" fillId="0" borderId="0" xfId="0" quotePrefix="1" applyFont="1" applyFill="1" applyBorder="1" applyAlignment="1" applyProtection="1">
      <alignment horizontal="left"/>
    </xf>
    <xf numFmtId="43" fontId="6" fillId="2" borderId="0" xfId="0" applyNumberFormat="1" applyFont="1" applyFill="1" applyAlignment="1" applyProtection="1">
      <alignment horizontal="left"/>
    </xf>
    <xf numFmtId="0" fontId="2" fillId="2" borderId="0" xfId="0" applyFont="1" applyFill="1" applyAlignment="1" applyProtection="1">
      <alignment horizontal="center"/>
    </xf>
    <xf numFmtId="42" fontId="6" fillId="3" borderId="2" xfId="0" applyNumberFormat="1" applyFont="1" applyFill="1" applyBorder="1" applyProtection="1">
      <protection locked="0"/>
    </xf>
    <xf numFmtId="41" fontId="6" fillId="3" borderId="3" xfId="0" applyNumberFormat="1" applyFont="1" applyFill="1" applyBorder="1" applyProtection="1">
      <protection locked="0"/>
    </xf>
    <xf numFmtId="41" fontId="6" fillId="3" borderId="4" xfId="0" applyNumberFormat="1" applyFont="1" applyFill="1" applyBorder="1" applyProtection="1">
      <protection locked="0"/>
    </xf>
    <xf numFmtId="42" fontId="6" fillId="3" borderId="0" xfId="0" applyNumberFormat="1" applyFont="1" applyFill="1" applyBorder="1" applyProtection="1">
      <protection locked="0"/>
    </xf>
    <xf numFmtId="0" fontId="9" fillId="2" borderId="0" xfId="0" applyFont="1" applyFill="1" applyBorder="1" applyAlignment="1" applyProtection="1">
      <alignment horizontal="center"/>
    </xf>
    <xf numFmtId="42" fontId="6" fillId="3" borderId="5" xfId="0" applyNumberFormat="1" applyFont="1" applyFill="1" applyBorder="1" applyProtection="1">
      <protection locked="0"/>
    </xf>
    <xf numFmtId="42" fontId="6" fillId="3" borderId="5" xfId="0" applyNumberFormat="1" applyFont="1" applyFill="1" applyBorder="1" applyAlignment="1" applyProtection="1">
      <alignment horizontal="center"/>
      <protection locked="0"/>
    </xf>
    <xf numFmtId="41" fontId="2" fillId="2" borderId="0" xfId="0" applyNumberFormat="1" applyFont="1" applyFill="1" applyBorder="1" applyProtection="1"/>
    <xf numFmtId="41" fontId="4" fillId="2" borderId="0" xfId="0" applyNumberFormat="1" applyFont="1" applyFill="1" applyBorder="1" applyProtection="1"/>
    <xf numFmtId="41" fontId="3" fillId="2" borderId="0" xfId="0" applyNumberFormat="1" applyFont="1" applyFill="1" applyBorder="1" applyProtection="1"/>
    <xf numFmtId="41" fontId="2" fillId="2" borderId="0" xfId="0" applyNumberFormat="1" applyFont="1" applyFill="1" applyAlignment="1" applyProtection="1">
      <alignment horizontal="center"/>
    </xf>
    <xf numFmtId="41" fontId="6" fillId="2" borderId="0" xfId="0" applyNumberFormat="1" applyFont="1" applyFill="1" applyBorder="1" applyProtection="1"/>
    <xf numFmtId="42" fontId="6" fillId="2" borderId="0" xfId="0" applyNumberFormat="1" applyFont="1" applyFill="1" applyBorder="1" applyProtection="1"/>
    <xf numFmtId="41" fontId="7" fillId="2" borderId="0" xfId="0" applyNumberFormat="1" applyFont="1" applyFill="1" applyBorder="1" applyProtection="1"/>
    <xf numFmtId="41" fontId="2" fillId="2" borderId="0" xfId="0" applyNumberFormat="1" applyFont="1" applyFill="1" applyBorder="1" applyAlignment="1" applyProtection="1">
      <alignment horizontal="center"/>
    </xf>
    <xf numFmtId="41" fontId="1" fillId="2" borderId="0" xfId="0" applyNumberFormat="1" applyFont="1" applyFill="1" applyBorder="1" applyProtection="1"/>
    <xf numFmtId="42" fontId="1" fillId="3" borderId="2" xfId="0" applyNumberFormat="1" applyFont="1" applyFill="1" applyBorder="1" applyProtection="1">
      <protection locked="0"/>
    </xf>
    <xf numFmtId="42" fontId="6" fillId="3" borderId="0" xfId="0" applyNumberFormat="1" applyFont="1" applyFill="1" applyBorder="1" applyAlignment="1" applyProtection="1">
      <alignment horizontal="center"/>
      <protection locked="0"/>
    </xf>
    <xf numFmtId="42" fontId="0" fillId="3" borderId="0" xfId="0" applyNumberFormat="1" applyFill="1" applyBorder="1" applyProtection="1">
      <protection locked="0"/>
    </xf>
    <xf numFmtId="41" fontId="1" fillId="3" borderId="6" xfId="0" applyNumberFormat="1" applyFont="1" applyFill="1" applyBorder="1" applyProtection="1">
      <protection locked="0"/>
    </xf>
    <xf numFmtId="41" fontId="1" fillId="3" borderId="0" xfId="0" applyNumberFormat="1" applyFont="1" applyFill="1" applyBorder="1" applyProtection="1">
      <protection locked="0"/>
    </xf>
    <xf numFmtId="0" fontId="9" fillId="2" borderId="0" xfId="0" applyFont="1" applyFill="1" applyAlignment="1" applyProtection="1">
      <alignment horizontal="center"/>
    </xf>
    <xf numFmtId="42" fontId="0" fillId="2" borderId="0" xfId="0" applyNumberFormat="1" applyFill="1" applyBorder="1" applyAlignment="1">
      <alignment horizontal="left"/>
    </xf>
    <xf numFmtId="41" fontId="0" fillId="2" borderId="0" xfId="0" applyNumberFormat="1" applyFill="1" applyBorder="1" applyAlignment="1">
      <alignment horizontal="left"/>
    </xf>
    <xf numFmtId="0" fontId="1" fillId="2" borderId="0" xfId="0" applyFont="1" applyFill="1" applyProtection="1"/>
    <xf numFmtId="0" fontId="1" fillId="0" borderId="0" xfId="0" applyFont="1" applyProtection="1"/>
    <xf numFmtId="0" fontId="1" fillId="0" borderId="0" xfId="0" applyFont="1"/>
    <xf numFmtId="0" fontId="11" fillId="0" borderId="0" xfId="0" applyFont="1" applyProtection="1"/>
    <xf numFmtId="0" fontId="11" fillId="0" borderId="0" xfId="0" applyFont="1"/>
    <xf numFmtId="0" fontId="11" fillId="2" borderId="0" xfId="0" applyFont="1" applyFill="1" applyProtection="1"/>
    <xf numFmtId="43" fontId="11" fillId="2" borderId="0" xfId="0" applyNumberFormat="1" applyFont="1" applyFill="1" applyProtection="1"/>
    <xf numFmtId="43" fontId="11" fillId="0" borderId="0" xfId="0" applyNumberFormat="1" applyFont="1" applyFill="1" applyProtection="1"/>
    <xf numFmtId="43" fontId="11" fillId="0" borderId="0" xfId="0" applyNumberFormat="1" applyFont="1"/>
    <xf numFmtId="43" fontId="2" fillId="2" borderId="0" xfId="0" applyNumberFormat="1" applyFont="1" applyFill="1" applyAlignment="1" applyProtection="1">
      <alignment horizontal="left"/>
    </xf>
    <xf numFmtId="42" fontId="11" fillId="3" borderId="2" xfId="0" applyNumberFormat="1" applyFont="1" applyFill="1" applyBorder="1" applyProtection="1">
      <protection locked="0"/>
    </xf>
    <xf numFmtId="41" fontId="11" fillId="3" borderId="3" xfId="0" applyNumberFormat="1" applyFont="1" applyFill="1" applyBorder="1" applyProtection="1">
      <protection locked="0"/>
    </xf>
    <xf numFmtId="41" fontId="11" fillId="3" borderId="2" xfId="0" applyNumberFormat="1" applyFont="1" applyFill="1" applyBorder="1" applyProtection="1">
      <protection locked="0"/>
    </xf>
    <xf numFmtId="41" fontId="1" fillId="3" borderId="4" xfId="0" applyNumberFormat="1" applyFont="1" applyFill="1" applyBorder="1" applyProtection="1">
      <protection locked="0"/>
    </xf>
    <xf numFmtId="42" fontId="1" fillId="3" borderId="7" xfId="0" applyNumberFormat="1" applyFont="1" applyFill="1" applyBorder="1" applyProtection="1">
      <protection locked="0"/>
    </xf>
    <xf numFmtId="41" fontId="11" fillId="3" borderId="4" xfId="0" applyNumberFormat="1" applyFont="1" applyFill="1" applyBorder="1" applyProtection="1">
      <protection locked="0"/>
    </xf>
    <xf numFmtId="41" fontId="11" fillId="2" borderId="0" xfId="0" applyNumberFormat="1" applyFont="1" applyFill="1" applyBorder="1" applyAlignment="1" applyProtection="1">
      <alignment horizontal="left"/>
    </xf>
    <xf numFmtId="43" fontId="11" fillId="0" borderId="0" xfId="0" applyNumberFormat="1" applyFont="1" applyProtection="1"/>
    <xf numFmtId="42" fontId="11" fillId="3" borderId="7" xfId="0" applyNumberFormat="1" applyFont="1" applyFill="1" applyBorder="1" applyProtection="1">
      <protection locked="0"/>
    </xf>
    <xf numFmtId="49" fontId="2" fillId="2" borderId="0" xfId="0" applyNumberFormat="1" applyFont="1" applyFill="1" applyAlignment="1" applyProtection="1">
      <alignment horizontal="right"/>
    </xf>
    <xf numFmtId="43" fontId="11" fillId="2" borderId="0" xfId="0" applyNumberFormat="1" applyFont="1" applyFill="1" applyAlignment="1" applyProtection="1"/>
    <xf numFmtId="9" fontId="0" fillId="2" borderId="0" xfId="0" applyNumberFormat="1" applyFill="1"/>
    <xf numFmtId="41" fontId="6" fillId="3" borderId="8" xfId="0" applyNumberFormat="1" applyFont="1" applyFill="1" applyBorder="1" applyProtection="1">
      <protection locked="0"/>
    </xf>
    <xf numFmtId="41" fontId="6" fillId="3" borderId="9" xfId="0" applyNumberFormat="1" applyFont="1" applyFill="1" applyBorder="1" applyProtection="1">
      <protection locked="0"/>
    </xf>
    <xf numFmtId="42" fontId="6" fillId="3" borderId="10" xfId="0" applyNumberFormat="1" applyFont="1" applyFill="1" applyBorder="1" applyProtection="1">
      <protection locked="0"/>
    </xf>
    <xf numFmtId="41" fontId="6" fillId="3" borderId="11" xfId="0" applyNumberFormat="1" applyFont="1" applyFill="1" applyBorder="1" applyProtection="1">
      <protection locked="0"/>
    </xf>
    <xf numFmtId="0" fontId="2" fillId="2" borderId="1" xfId="0" applyFont="1" applyFill="1" applyBorder="1" applyAlignment="1" applyProtection="1">
      <alignment horizontal="center"/>
    </xf>
    <xf numFmtId="0" fontId="6" fillId="2" borderId="1" xfId="0" applyFont="1" applyFill="1" applyBorder="1" applyProtection="1"/>
    <xf numFmtId="0" fontId="6" fillId="2" borderId="0" xfId="0" applyFont="1" applyFill="1" applyBorder="1" applyProtection="1"/>
    <xf numFmtId="41" fontId="6" fillId="3" borderId="12" xfId="0" applyNumberFormat="1" applyFont="1" applyFill="1" applyBorder="1" applyProtection="1">
      <protection locked="0"/>
    </xf>
    <xf numFmtId="0" fontId="6" fillId="3" borderId="13" xfId="0" applyFont="1" applyFill="1" applyBorder="1" applyProtection="1">
      <protection locked="0"/>
    </xf>
    <xf numFmtId="41" fontId="6" fillId="3" borderId="14" xfId="0" applyNumberFormat="1" applyFont="1" applyFill="1" applyBorder="1" applyProtection="1">
      <protection locked="0"/>
    </xf>
    <xf numFmtId="41" fontId="6" fillId="3" borderId="15" xfId="0" applyNumberFormat="1" applyFont="1" applyFill="1" applyBorder="1" applyProtection="1">
      <protection locked="0"/>
    </xf>
    <xf numFmtId="42" fontId="6" fillId="3" borderId="16" xfId="0" applyNumberFormat="1" applyFont="1" applyFill="1" applyBorder="1" applyProtection="1">
      <protection locked="0"/>
    </xf>
    <xf numFmtId="42" fontId="6" fillId="3" borderId="17" xfId="0" applyNumberFormat="1" applyFont="1" applyFill="1" applyBorder="1" applyProtection="1">
      <protection locked="0"/>
    </xf>
    <xf numFmtId="0" fontId="6" fillId="3" borderId="0" xfId="0" applyFont="1" applyFill="1" applyBorder="1" applyProtection="1">
      <protection locked="0"/>
    </xf>
    <xf numFmtId="42" fontId="6" fillId="3" borderId="18" xfId="0" applyNumberFormat="1" applyFont="1" applyFill="1" applyBorder="1" applyProtection="1">
      <protection locked="0"/>
    </xf>
    <xf numFmtId="0" fontId="6" fillId="3" borderId="19" xfId="0" applyFont="1" applyFill="1" applyBorder="1" applyProtection="1">
      <protection locked="0"/>
    </xf>
    <xf numFmtId="0" fontId="6" fillId="3" borderId="2" xfId="0" applyFont="1" applyFill="1" applyBorder="1" applyProtection="1">
      <protection locked="0"/>
    </xf>
    <xf numFmtId="0" fontId="6" fillId="3" borderId="3" xfId="0" applyFont="1" applyFill="1" applyBorder="1" applyProtection="1">
      <protection locked="0"/>
    </xf>
    <xf numFmtId="0" fontId="6" fillId="3" borderId="20" xfId="0" applyFont="1" applyFill="1" applyBorder="1" applyProtection="1">
      <protection locked="0"/>
    </xf>
    <xf numFmtId="0" fontId="6" fillId="3" borderId="6" xfId="0" applyFont="1" applyFill="1" applyBorder="1" applyProtection="1">
      <protection locked="0"/>
    </xf>
    <xf numFmtId="41" fontId="6" fillId="4" borderId="0" xfId="1">
      <alignment horizontal="center"/>
    </xf>
    <xf numFmtId="0" fontId="2" fillId="0" borderId="0" xfId="0" applyFont="1" applyFill="1" applyAlignment="1" applyProtection="1">
      <alignment horizontal="left"/>
      <protection locked="0"/>
    </xf>
    <xf numFmtId="0" fontId="2" fillId="0" borderId="0" xfId="0" quotePrefix="1" applyFont="1" applyFill="1" applyBorder="1" applyAlignment="1" applyProtection="1">
      <alignment horizontal="left"/>
    </xf>
    <xf numFmtId="43" fontId="6" fillId="2" borderId="0" xfId="0" applyNumberFormat="1" applyFont="1" applyFill="1" applyBorder="1" applyAlignment="1" applyProtection="1">
      <alignment horizontal="left"/>
    </xf>
    <xf numFmtId="0" fontId="2" fillId="2" borderId="0" xfId="0" applyFont="1" applyFill="1" applyAlignment="1" applyProtection="1">
      <alignment horizontal="center"/>
    </xf>
    <xf numFmtId="43" fontId="2" fillId="2" borderId="0" xfId="0" applyNumberFormat="1" applyFont="1" applyFill="1" applyBorder="1" applyAlignment="1" applyProtection="1">
      <alignment horizontal="center"/>
    </xf>
    <xf numFmtId="43" fontId="6" fillId="2" borderId="0" xfId="0" applyNumberFormat="1" applyFont="1" applyFill="1" applyAlignment="1" applyProtection="1">
      <alignment horizontal="left"/>
    </xf>
    <xf numFmtId="0" fontId="0" fillId="2" borderId="0" xfId="0" applyFill="1" applyAlignment="1">
      <alignment horizontal="left"/>
    </xf>
    <xf numFmtId="0" fontId="0" fillId="0" borderId="0" xfId="0" applyFill="1" applyAlignment="1">
      <alignment horizontal="left"/>
    </xf>
    <xf numFmtId="0" fontId="2" fillId="2" borderId="0" xfId="0" applyFont="1" applyFill="1" applyAlignment="1">
      <alignment horizontal="center"/>
    </xf>
    <xf numFmtId="41" fontId="6" fillId="2" borderId="0" xfId="0" applyNumberFormat="1" applyFont="1" applyFill="1" applyBorder="1" applyAlignment="1" applyProtection="1">
      <alignment horizontal="left"/>
    </xf>
    <xf numFmtId="0" fontId="2" fillId="2" borderId="0" xfId="0" applyFont="1" applyFill="1" applyAlignment="1">
      <alignment horizontal="left"/>
    </xf>
    <xf numFmtId="43" fontId="11" fillId="2" borderId="0" xfId="0" applyNumberFormat="1" applyFont="1" applyFill="1" applyAlignment="1" applyProtection="1">
      <alignment horizontal="left"/>
    </xf>
    <xf numFmtId="43" fontId="11" fillId="3" borderId="6" xfId="0" applyNumberFormat="1" applyFont="1" applyFill="1" applyBorder="1" applyAlignment="1" applyProtection="1">
      <alignment horizontal="left"/>
      <protection locked="0"/>
    </xf>
    <xf numFmtId="43" fontId="11" fillId="3" borderId="21" xfId="0" applyNumberFormat="1" applyFont="1" applyFill="1" applyBorder="1" applyAlignment="1" applyProtection="1">
      <alignment horizontal="left"/>
      <protection locked="0"/>
    </xf>
    <xf numFmtId="43" fontId="2" fillId="2" borderId="0" xfId="0" applyNumberFormat="1" applyFont="1" applyFill="1" applyAlignment="1" applyProtection="1">
      <alignment horizontal="left"/>
    </xf>
    <xf numFmtId="43" fontId="11" fillId="3" borderId="3" xfId="0" applyNumberFormat="1" applyFont="1" applyFill="1" applyBorder="1" applyAlignment="1" applyProtection="1">
      <alignment horizontal="left"/>
      <protection locked="0"/>
    </xf>
    <xf numFmtId="43" fontId="11" fillId="3" borderId="14" xfId="0" applyNumberFormat="1" applyFont="1" applyFill="1" applyBorder="1" applyAlignment="1" applyProtection="1">
      <alignment horizontal="left"/>
      <protection locked="0"/>
    </xf>
    <xf numFmtId="43" fontId="0" fillId="3" borderId="2" xfId="0" applyNumberFormat="1" applyFill="1" applyBorder="1" applyAlignment="1" applyProtection="1">
      <alignment horizontal="left"/>
      <protection locked="0"/>
    </xf>
    <xf numFmtId="43" fontId="11" fillId="3" borderId="2" xfId="0" applyNumberFormat="1" applyFont="1" applyFill="1" applyBorder="1" applyAlignment="1" applyProtection="1">
      <alignment horizontal="left"/>
      <protection locked="0"/>
    </xf>
    <xf numFmtId="43" fontId="11" fillId="3" borderId="12" xfId="0" applyNumberFormat="1" applyFont="1" applyFill="1" applyBorder="1" applyAlignment="1" applyProtection="1">
      <alignment horizontal="left"/>
      <protection locked="0"/>
    </xf>
    <xf numFmtId="43" fontId="11" fillId="3" borderId="0" xfId="0" applyNumberFormat="1" applyFont="1" applyFill="1" applyBorder="1" applyAlignment="1" applyProtection="1">
      <alignment horizontal="left"/>
      <protection locked="0"/>
    </xf>
    <xf numFmtId="43" fontId="11" fillId="3" borderId="18" xfId="0" applyNumberFormat="1" applyFont="1" applyFill="1" applyBorder="1" applyAlignment="1" applyProtection="1">
      <alignment horizontal="left"/>
      <protection locked="0"/>
    </xf>
    <xf numFmtId="43" fontId="0" fillId="2" borderId="0" xfId="0" applyNumberFormat="1" applyFill="1" applyAlignment="1" applyProtection="1">
      <alignment horizontal="left"/>
    </xf>
    <xf numFmtId="43" fontId="0" fillId="3" borderId="6" xfId="0" applyNumberFormat="1" applyFill="1" applyBorder="1" applyAlignment="1" applyProtection="1">
      <alignment horizontal="left"/>
      <protection locked="0"/>
    </xf>
    <xf numFmtId="43" fontId="0" fillId="3" borderId="3" xfId="0" applyNumberFormat="1" applyFill="1" applyBorder="1" applyAlignment="1" applyProtection="1">
      <alignment horizontal="left"/>
      <protection locked="0"/>
    </xf>
    <xf numFmtId="0" fontId="2" fillId="2" borderId="0" xfId="0" applyFont="1" applyFill="1" applyAlignment="1" applyProtection="1">
      <alignment horizontal="left" vertical="top" wrapText="1"/>
    </xf>
    <xf numFmtId="0" fontId="0" fillId="3" borderId="0" xfId="0" applyFont="1" applyFill="1" applyAlignment="1" applyProtection="1">
      <alignment horizontal="left" vertical="top" wrapText="1"/>
      <protection locked="0"/>
    </xf>
    <xf numFmtId="0" fontId="11" fillId="3" borderId="0" xfId="0" applyFont="1" applyFill="1" applyAlignment="1" applyProtection="1">
      <alignment horizontal="left" vertical="top" wrapText="1"/>
      <protection locked="0"/>
    </xf>
    <xf numFmtId="43" fontId="0" fillId="3" borderId="14" xfId="0" applyNumberFormat="1" applyFill="1" applyBorder="1" applyAlignment="1" applyProtection="1">
      <alignment horizontal="left"/>
      <protection locked="0"/>
    </xf>
    <xf numFmtId="0" fontId="6" fillId="2" borderId="0" xfId="0" applyFont="1" applyFill="1" applyAlignment="1" applyProtection="1">
      <alignment horizontal="left"/>
    </xf>
    <xf numFmtId="0" fontId="0" fillId="2" borderId="0" xfId="0" applyFill="1" applyAlignment="1" applyProtection="1">
      <alignment horizontal="left"/>
    </xf>
    <xf numFmtId="0" fontId="2" fillId="0" borderId="0" xfId="0" applyFont="1" applyFill="1" applyBorder="1" applyAlignment="1" applyProtection="1">
      <alignment horizontal="left"/>
    </xf>
    <xf numFmtId="0" fontId="2" fillId="2" borderId="0" xfId="0" applyFont="1" applyFill="1" applyAlignment="1" applyProtection="1">
      <alignment horizontal="left"/>
    </xf>
    <xf numFmtId="0" fontId="0" fillId="3" borderId="0" xfId="0" applyFill="1" applyAlignment="1" applyProtection="1">
      <alignment horizontal="left" vertical="top" wrapText="1"/>
      <protection locked="0"/>
    </xf>
  </cellXfs>
  <cellStyles count="3">
    <cellStyle name="MH Blue w/ #" xfId="1"/>
    <cellStyle name="MH Yellow w/#" xfId="2"/>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L58"/>
  <sheetViews>
    <sheetView showGridLines="0" tabSelected="1" zoomScaleNormal="100" workbookViewId="0">
      <selection activeCell="C1" sqref="C1:D1"/>
    </sheetView>
  </sheetViews>
  <sheetFormatPr defaultRowHeight="12.75" x14ac:dyDescent="0.2"/>
  <cols>
    <col min="1" max="1" width="2.7109375" customWidth="1"/>
    <col min="2" max="6" width="12.7109375" customWidth="1"/>
    <col min="7" max="7" width="2.7109375" customWidth="1"/>
    <col min="8" max="16" width="12.7109375" customWidth="1"/>
  </cols>
  <sheetData>
    <row r="1" spans="1:64" ht="12.75" customHeight="1" x14ac:dyDescent="0.2">
      <c r="A1" s="2"/>
      <c r="B1" s="25" t="s">
        <v>88</v>
      </c>
      <c r="C1" s="97" t="s">
        <v>89</v>
      </c>
      <c r="D1" s="97"/>
      <c r="E1" s="97"/>
      <c r="F1" s="97"/>
      <c r="G1" s="2"/>
      <c r="H1" s="2"/>
      <c r="I1" s="2"/>
    </row>
    <row r="2" spans="1:64" ht="12.75" customHeight="1" x14ac:dyDescent="0.2">
      <c r="A2" s="2"/>
      <c r="B2" s="25" t="s">
        <v>90</v>
      </c>
      <c r="C2" s="97" t="s">
        <v>91</v>
      </c>
      <c r="D2" s="97"/>
      <c r="E2" s="97"/>
      <c r="F2" s="97"/>
      <c r="G2" s="2"/>
      <c r="H2" s="2"/>
      <c r="I2" s="2"/>
    </row>
    <row r="3" spans="1:64" ht="12.75" customHeight="1" x14ac:dyDescent="0.2">
      <c r="A3" s="2"/>
      <c r="B3" s="26"/>
      <c r="C3" s="98" t="s">
        <v>182</v>
      </c>
      <c r="D3" s="98"/>
      <c r="E3" s="98"/>
      <c r="F3" s="98"/>
      <c r="G3" s="2"/>
      <c r="H3" s="2"/>
      <c r="I3" s="2"/>
    </row>
    <row r="4" spans="1:64" ht="12.75" customHeight="1" x14ac:dyDescent="0.2">
      <c r="A4" s="2"/>
      <c r="B4" s="2"/>
      <c r="C4" s="2"/>
      <c r="D4" s="26"/>
      <c r="E4" s="27"/>
      <c r="F4" s="27"/>
      <c r="G4" s="2"/>
      <c r="H4" s="2"/>
      <c r="I4" s="2"/>
    </row>
    <row r="5" spans="1:64" ht="12.75" customHeight="1" x14ac:dyDescent="0.2">
      <c r="A5" s="19"/>
      <c r="B5" s="100" t="s">
        <v>169</v>
      </c>
      <c r="C5" s="100"/>
      <c r="D5" s="100"/>
      <c r="E5" s="100"/>
      <c r="F5" s="100"/>
      <c r="G5" s="11"/>
      <c r="H5" s="2"/>
      <c r="I5" s="2"/>
    </row>
    <row r="6" spans="1:64" ht="12.75" customHeight="1" x14ac:dyDescent="0.2">
      <c r="A6" s="15"/>
      <c r="B6" s="21"/>
      <c r="C6" s="21"/>
      <c r="D6" s="21"/>
      <c r="E6" s="21"/>
      <c r="F6" s="21"/>
      <c r="G6" s="12"/>
      <c r="H6" s="3"/>
      <c r="I6" s="3"/>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row>
    <row r="7" spans="1:64" ht="12.75" customHeight="1" x14ac:dyDescent="0.2">
      <c r="A7" s="15"/>
      <c r="B7" s="14" t="s">
        <v>0</v>
      </c>
      <c r="C7" s="21"/>
      <c r="D7" s="101"/>
      <c r="E7" s="101"/>
      <c r="F7" s="101"/>
      <c r="G7" s="12"/>
      <c r="H7" s="3"/>
      <c r="I7" s="3"/>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2.75" customHeight="1" x14ac:dyDescent="0.2">
      <c r="A8" s="15"/>
      <c r="B8" s="21"/>
      <c r="C8" s="99" t="s">
        <v>147</v>
      </c>
      <c r="D8" s="99"/>
      <c r="E8" s="99"/>
      <c r="F8" s="30">
        <v>7800</v>
      </c>
      <c r="G8" s="12"/>
      <c r="H8" s="3"/>
      <c r="I8" s="3"/>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ht="12.75" customHeight="1" x14ac:dyDescent="0.2">
      <c r="A9" s="15"/>
      <c r="B9" s="21"/>
      <c r="C9" s="99" t="s">
        <v>15</v>
      </c>
      <c r="D9" s="99"/>
      <c r="E9" s="99"/>
      <c r="F9" s="31">
        <v>48300</v>
      </c>
      <c r="G9" s="12"/>
      <c r="H9" s="3"/>
      <c r="I9" s="3"/>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row>
    <row r="10" spans="1:64" ht="12.75" customHeight="1" x14ac:dyDescent="0.2">
      <c r="A10" s="15"/>
      <c r="B10" s="14"/>
      <c r="C10" s="99" t="s">
        <v>16</v>
      </c>
      <c r="D10" s="99"/>
      <c r="E10" s="99"/>
      <c r="F10" s="32">
        <v>43800</v>
      </c>
      <c r="G10" s="12"/>
      <c r="H10" s="3"/>
      <c r="I10" s="3"/>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row>
    <row r="11" spans="1:64" ht="12.75" customHeight="1" thickBot="1" x14ac:dyDescent="0.25">
      <c r="A11" s="15"/>
      <c r="B11" s="14"/>
      <c r="C11" s="99" t="s">
        <v>146</v>
      </c>
      <c r="D11" s="99"/>
      <c r="E11" s="99"/>
      <c r="F11" s="36">
        <f>F8+F9-F10</f>
        <v>12300</v>
      </c>
      <c r="G11" s="12"/>
      <c r="H11" s="3"/>
      <c r="I11" s="3"/>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row>
    <row r="12" spans="1:64" ht="12.75" customHeight="1" thickTop="1" x14ac:dyDescent="0.2">
      <c r="A12" s="15"/>
      <c r="B12" s="14"/>
      <c r="C12" s="99"/>
      <c r="D12" s="99"/>
      <c r="E12" s="99"/>
      <c r="F12" s="34" t="str">
        <f>IF(F11="","",IF(F11=12300,"Correct!","Try again!"))</f>
        <v>Correct!</v>
      </c>
      <c r="G12" s="12"/>
      <c r="H12" s="3"/>
      <c r="I12" s="3"/>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row>
    <row r="13" spans="1:64" ht="12.75" customHeight="1" x14ac:dyDescent="0.2">
      <c r="A13" s="15"/>
      <c r="B13" s="14" t="s">
        <v>1</v>
      </c>
      <c r="C13" s="21"/>
      <c r="D13" s="22"/>
      <c r="E13" s="22"/>
      <c r="F13" s="22"/>
      <c r="G13" s="13"/>
      <c r="H13" s="3"/>
      <c r="I13" s="3"/>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row>
    <row r="14" spans="1:64" ht="12.75" customHeight="1" x14ac:dyDescent="0.2">
      <c r="A14" s="15"/>
      <c r="B14" s="21"/>
      <c r="C14" s="99" t="s">
        <v>92</v>
      </c>
      <c r="D14" s="99"/>
      <c r="E14" s="99"/>
      <c r="F14" s="30">
        <v>163350</v>
      </c>
      <c r="G14" s="13"/>
      <c r="H14" s="3"/>
      <c r="I14" s="3"/>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row>
    <row r="15" spans="1:64" ht="12.75" customHeight="1" x14ac:dyDescent="0.2">
      <c r="A15" s="15"/>
      <c r="B15" s="21"/>
      <c r="C15" s="99" t="s">
        <v>93</v>
      </c>
      <c r="D15" s="99"/>
      <c r="E15" s="99"/>
      <c r="F15" s="31">
        <v>8100</v>
      </c>
      <c r="G15" s="13"/>
      <c r="H15" s="3"/>
      <c r="I15" s="3"/>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12.75" customHeight="1" x14ac:dyDescent="0.2">
      <c r="A16" s="15"/>
      <c r="B16" s="21"/>
      <c r="C16" s="99" t="s">
        <v>94</v>
      </c>
      <c r="D16" s="99"/>
      <c r="E16" s="99"/>
      <c r="F16" s="32">
        <v>11400</v>
      </c>
      <c r="G16" s="13"/>
      <c r="H16" s="3"/>
      <c r="I16" s="3"/>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row>
    <row r="17" spans="1:64" ht="12.75" customHeight="1" thickBot="1" x14ac:dyDescent="0.25">
      <c r="A17" s="15"/>
      <c r="B17" s="21"/>
      <c r="C17" s="99" t="s">
        <v>95</v>
      </c>
      <c r="D17" s="99"/>
      <c r="E17" s="99"/>
      <c r="F17" s="35">
        <f>F14-F15+F16</f>
        <v>166650</v>
      </c>
      <c r="G17" s="13"/>
      <c r="H17" s="3"/>
      <c r="I17" s="3"/>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row>
    <row r="18" spans="1:64" ht="12.75" customHeight="1" thickTop="1" x14ac:dyDescent="0.2">
      <c r="A18" s="15"/>
      <c r="B18" s="15"/>
      <c r="C18" s="15"/>
      <c r="D18" s="15"/>
      <c r="E18" s="15"/>
      <c r="F18" s="34" t="str">
        <f>IF(F17="","",IF(F17=166650,"Correct!","Try again!"))</f>
        <v>Correct!</v>
      </c>
      <c r="G18" s="16"/>
      <c r="H18" s="3"/>
      <c r="I18" s="3"/>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row>
    <row r="19" spans="1:64" ht="12.75" customHeight="1" x14ac:dyDescent="0.35">
      <c r="A19" s="15"/>
      <c r="B19" s="23" t="s">
        <v>2</v>
      </c>
      <c r="C19" s="15"/>
      <c r="D19" s="17"/>
      <c r="E19" s="17"/>
      <c r="F19" s="17"/>
      <c r="G19" s="18"/>
      <c r="H19" s="3"/>
      <c r="I19" s="3"/>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row>
    <row r="20" spans="1:64" ht="12.75" customHeight="1" x14ac:dyDescent="0.2">
      <c r="A20" s="15"/>
      <c r="B20" s="24"/>
      <c r="C20" s="102" t="s">
        <v>77</v>
      </c>
      <c r="D20" s="102"/>
      <c r="E20" s="102"/>
      <c r="F20" s="30">
        <f>F17</f>
        <v>166650</v>
      </c>
      <c r="G20" s="12"/>
      <c r="H20" s="3"/>
      <c r="I20" s="3"/>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row>
    <row r="21" spans="1:64" ht="12.75" customHeight="1" x14ac:dyDescent="0.2">
      <c r="A21" s="15"/>
      <c r="B21" s="24"/>
      <c r="C21" s="28" t="s">
        <v>81</v>
      </c>
      <c r="D21" s="28"/>
      <c r="E21" s="28"/>
      <c r="F21" s="33">
        <v>43800</v>
      </c>
      <c r="G21" s="12"/>
      <c r="H21" s="3"/>
      <c r="I21" s="3"/>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row>
    <row r="22" spans="1:64" ht="12.75" customHeight="1" x14ac:dyDescent="0.2">
      <c r="A22" s="15"/>
      <c r="B22" s="15"/>
      <c r="C22" s="102" t="s">
        <v>82</v>
      </c>
      <c r="D22" s="102"/>
      <c r="E22" s="102"/>
      <c r="F22" s="32">
        <v>41400</v>
      </c>
      <c r="G22" s="12"/>
      <c r="H22" s="3"/>
      <c r="I22" s="3"/>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row>
    <row r="23" spans="1:64" ht="12.75" customHeight="1" thickBot="1" x14ac:dyDescent="0.25">
      <c r="A23" s="15"/>
      <c r="B23" s="15"/>
      <c r="C23" s="102" t="s">
        <v>80</v>
      </c>
      <c r="D23" s="102"/>
      <c r="E23" s="102"/>
      <c r="F23" s="35">
        <f>F20-F21-F22</f>
        <v>81450</v>
      </c>
      <c r="G23" s="12"/>
      <c r="H23" s="3"/>
      <c r="I23" s="3"/>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row>
    <row r="24" spans="1:64" ht="12.75" customHeight="1" thickTop="1" x14ac:dyDescent="0.2">
      <c r="A24" s="15"/>
      <c r="B24" s="15"/>
      <c r="C24" s="15"/>
      <c r="D24" s="15"/>
      <c r="E24" s="15"/>
      <c r="F24" s="34" t="str">
        <f>IF(F23="","",IF(F23=81450,"Correct!","Try again!"))</f>
        <v>Correct!</v>
      </c>
      <c r="G24" s="12"/>
      <c r="H24" s="3"/>
      <c r="I24" s="3"/>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row>
    <row r="25" spans="1:64" ht="12.75" customHeight="1" x14ac:dyDescent="0.35">
      <c r="A25" s="15"/>
      <c r="B25" s="23" t="s">
        <v>96</v>
      </c>
      <c r="C25" s="15"/>
      <c r="D25" s="17"/>
      <c r="E25" s="17"/>
      <c r="F25" s="17"/>
      <c r="G25" s="18"/>
      <c r="H25" s="3"/>
      <c r="I25" s="3"/>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row>
    <row r="26" spans="1:64" ht="12.75" customHeight="1" x14ac:dyDescent="0.2">
      <c r="A26" s="15"/>
      <c r="B26" s="24"/>
      <c r="C26" s="102" t="s">
        <v>79</v>
      </c>
      <c r="D26" s="102"/>
      <c r="E26" s="102"/>
      <c r="F26" s="30">
        <v>147750</v>
      </c>
      <c r="G26" s="12"/>
      <c r="H26" s="3"/>
      <c r="I26" s="3"/>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row>
    <row r="27" spans="1:64" ht="12.75" customHeight="1" x14ac:dyDescent="0.2">
      <c r="A27" s="15"/>
      <c r="B27" s="15"/>
      <c r="C27" s="102" t="s">
        <v>78</v>
      </c>
      <c r="D27" s="102"/>
      <c r="E27" s="102"/>
      <c r="F27" s="32">
        <v>168150</v>
      </c>
      <c r="G27" s="12"/>
      <c r="H27" s="3"/>
      <c r="I27" s="3"/>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row>
    <row r="28" spans="1:64" ht="12.75" customHeight="1" thickBot="1" x14ac:dyDescent="0.25">
      <c r="A28" s="15"/>
      <c r="B28" s="15"/>
      <c r="C28" s="102" t="s">
        <v>83</v>
      </c>
      <c r="D28" s="102"/>
      <c r="E28" s="102"/>
      <c r="F28" s="35">
        <f>F26+F27</f>
        <v>315900</v>
      </c>
      <c r="G28" s="12"/>
      <c r="H28" s="3"/>
      <c r="I28" s="3"/>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row>
    <row r="29" spans="1:64" ht="12.75" customHeight="1" thickTop="1" x14ac:dyDescent="0.2">
      <c r="A29" s="15"/>
      <c r="B29" s="15"/>
      <c r="C29" s="15"/>
      <c r="D29" s="15"/>
      <c r="E29" s="15"/>
      <c r="F29" s="34" t="str">
        <f>IF(F28="","",IF(F28=315900,"Correct!","Try again!"))</f>
        <v>Correct!</v>
      </c>
      <c r="G29" s="12"/>
      <c r="H29" s="3"/>
      <c r="I29" s="3"/>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row>
    <row r="30" spans="1:64" x14ac:dyDescent="0.2">
      <c r="A30" s="3"/>
      <c r="B30" s="3"/>
      <c r="C30" s="3"/>
      <c r="D30" s="3"/>
      <c r="E30" s="3"/>
      <c r="F30" s="3"/>
      <c r="G30" s="3"/>
      <c r="H30" s="3"/>
      <c r="I30" s="3"/>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row>
    <row r="31" spans="1:64" x14ac:dyDescent="0.2">
      <c r="A31" s="3"/>
      <c r="B31" s="3"/>
      <c r="C31" s="3"/>
      <c r="D31" s="3"/>
      <c r="E31" s="3"/>
      <c r="F31" s="3"/>
      <c r="G31" s="3"/>
      <c r="H31" s="3"/>
      <c r="I31" s="3"/>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row>
    <row r="32" spans="1:64" x14ac:dyDescent="0.2">
      <c r="A32" s="3"/>
      <c r="B32" s="3"/>
      <c r="C32" s="3"/>
      <c r="D32" s="3"/>
      <c r="E32" s="3"/>
      <c r="F32" s="3"/>
      <c r="G32" s="3"/>
      <c r="H32" s="3"/>
      <c r="I32" s="3"/>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row>
    <row r="33" spans="1:64" x14ac:dyDescent="0.2">
      <c r="A33" s="3"/>
      <c r="B33" s="3"/>
      <c r="C33" s="3"/>
      <c r="D33" s="3"/>
      <c r="E33" s="3"/>
      <c r="F33" s="3"/>
      <c r="G33" s="3"/>
      <c r="H33" s="3"/>
      <c r="I33" s="3"/>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row>
    <row r="34" spans="1:64" x14ac:dyDescent="0.2">
      <c r="A34" s="3"/>
      <c r="B34" s="3"/>
      <c r="C34" s="3"/>
      <c r="D34" s="3"/>
      <c r="E34" s="3"/>
      <c r="F34" s="3"/>
      <c r="G34" s="3"/>
      <c r="H34" s="3"/>
      <c r="I34" s="3"/>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row>
    <row r="35" spans="1:64" x14ac:dyDescent="0.2">
      <c r="A35" s="3"/>
      <c r="B35" s="3"/>
      <c r="C35" s="3"/>
      <c r="D35" s="3"/>
      <c r="E35" s="3"/>
      <c r="F35" s="3"/>
      <c r="G35" s="3"/>
      <c r="H35" s="3"/>
      <c r="I35" s="3"/>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row>
    <row r="36" spans="1:64" x14ac:dyDescent="0.2">
      <c r="A36" s="3"/>
      <c r="B36" s="3"/>
      <c r="C36" s="3"/>
      <c r="D36" s="3"/>
      <c r="E36" s="3"/>
      <c r="F36" s="3"/>
      <c r="G36" s="3"/>
      <c r="H36" s="3"/>
      <c r="I36" s="3"/>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row>
    <row r="37" spans="1:64" x14ac:dyDescent="0.2">
      <c r="A37" s="3"/>
      <c r="B37" s="3"/>
      <c r="C37" s="3"/>
      <c r="D37" s="3"/>
      <c r="E37" s="3"/>
      <c r="F37" s="3"/>
      <c r="G37" s="3"/>
      <c r="H37" s="3"/>
      <c r="I37" s="3"/>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row>
    <row r="38" spans="1:64" x14ac:dyDescent="0.2">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row>
    <row r="39" spans="1:64" x14ac:dyDescent="0.2">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row>
    <row r="40" spans="1:64" x14ac:dyDescent="0.2">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row>
    <row r="41" spans="1:64" x14ac:dyDescent="0.2">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row>
    <row r="42" spans="1:64" x14ac:dyDescent="0.2">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row>
    <row r="43" spans="1:64" x14ac:dyDescent="0.2">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row>
    <row r="44" spans="1:64" x14ac:dyDescent="0.2">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row>
    <row r="45" spans="1:64" x14ac:dyDescent="0.2">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row>
    <row r="46" spans="1:64" x14ac:dyDescent="0.2">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row>
    <row r="47" spans="1:64" x14ac:dyDescent="0.2">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row>
    <row r="48" spans="1:64" x14ac:dyDescent="0.2">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row>
    <row r="49" spans="1:64" x14ac:dyDescent="0.2">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row>
    <row r="50" spans="1:64" x14ac:dyDescent="0.2">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row>
    <row r="51" spans="1:64"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row>
    <row r="52" spans="1:64" x14ac:dyDescent="0.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row>
    <row r="53" spans="1:64" x14ac:dyDescent="0.2">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row>
    <row r="54" spans="1:64" x14ac:dyDescent="0.2">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row>
    <row r="55" spans="1:64" x14ac:dyDescent="0.2">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row>
    <row r="56" spans="1:64" x14ac:dyDescent="0.2">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row>
    <row r="57" spans="1:64" x14ac:dyDescent="0.2">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row>
    <row r="58" spans="1:64" x14ac:dyDescent="0.2">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row>
  </sheetData>
  <sheetProtection algorithmName="SHA-512" hashValue="4lr+aFF2MlSVreWvxZ2vQVB+cUhaQ+ePBY4pdYlj4SG6RH86WowTsywNw6PZ7AqddkBfLxvV2ZMywVOY6x3A+w==" saltValue="bHKva3mogasrNZ4mEYG1OA==" spinCount="100000" sheet="1" objects="1" scenarios="1" selectLockedCells="1"/>
  <mergeCells count="23">
    <mergeCell ref="C27:E27"/>
    <mergeCell ref="C28:E28"/>
    <mergeCell ref="C10:E10"/>
    <mergeCell ref="C9:E9"/>
    <mergeCell ref="C23:E23"/>
    <mergeCell ref="C22:E22"/>
    <mergeCell ref="C20:E20"/>
    <mergeCell ref="C17:E17"/>
    <mergeCell ref="C15:E15"/>
    <mergeCell ref="C14:E14"/>
    <mergeCell ref="C11:E11"/>
    <mergeCell ref="C26:E26"/>
    <mergeCell ref="C8:E8"/>
    <mergeCell ref="E3:F3"/>
    <mergeCell ref="B5:F5"/>
    <mergeCell ref="C16:E16"/>
    <mergeCell ref="D7:F7"/>
    <mergeCell ref="C12:E12"/>
    <mergeCell ref="C1:D1"/>
    <mergeCell ref="C2:D2"/>
    <mergeCell ref="C3:D3"/>
    <mergeCell ref="E2:F2"/>
    <mergeCell ref="E1:F1"/>
  </mergeCells>
  <phoneticPr fontId="0" type="noConversion"/>
  <pageMargins left="0.75" right="0.75" top="1" bottom="1" header="0.5" footer="0.5"/>
  <pageSetup scale="91" orientation="portrait" horizontalDpi="300" verticalDpi="300"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election sqref="A1:C1"/>
    </sheetView>
  </sheetViews>
  <sheetFormatPr defaultRowHeight="12.75" x14ac:dyDescent="0.2"/>
  <cols>
    <col min="1" max="1" width="2.7109375" customWidth="1"/>
    <col min="2" max="6" width="12.7109375" customWidth="1"/>
    <col min="7" max="7" width="2.7109375" customWidth="1"/>
  </cols>
  <sheetData>
    <row r="1" spans="1:7" x14ac:dyDescent="0.2">
      <c r="A1" s="104" t="s">
        <v>168</v>
      </c>
      <c r="B1" s="104"/>
      <c r="C1" s="104"/>
      <c r="E1" s="1"/>
      <c r="F1" s="1"/>
      <c r="G1" s="1"/>
    </row>
    <row r="2" spans="1:7" x14ac:dyDescent="0.2">
      <c r="B2" s="1"/>
      <c r="C2" s="1"/>
      <c r="D2" s="1"/>
      <c r="E2" s="1"/>
      <c r="F2" s="1"/>
      <c r="G2" s="1"/>
    </row>
    <row r="3" spans="1:7" x14ac:dyDescent="0.2">
      <c r="A3" s="96"/>
      <c r="B3" s="105" t="s">
        <v>186</v>
      </c>
      <c r="C3" s="105"/>
      <c r="D3" s="105"/>
      <c r="E3" s="105"/>
      <c r="F3" s="105"/>
      <c r="G3" s="5"/>
    </row>
    <row r="4" spans="1:7" x14ac:dyDescent="0.2">
      <c r="A4" s="96"/>
      <c r="B4" s="105" t="s">
        <v>128</v>
      </c>
      <c r="C4" s="105"/>
      <c r="D4" s="105"/>
      <c r="E4" s="105"/>
      <c r="F4" s="105"/>
      <c r="G4" s="5"/>
    </row>
    <row r="5" spans="1:7" x14ac:dyDescent="0.2">
      <c r="A5" s="96"/>
      <c r="B5" s="6"/>
      <c r="C5" s="6"/>
      <c r="D5" s="6"/>
      <c r="E5" s="6"/>
      <c r="F5" s="6"/>
      <c r="G5" s="5"/>
    </row>
    <row r="6" spans="1:7" x14ac:dyDescent="0.2">
      <c r="A6" s="96"/>
      <c r="B6" s="103" t="s">
        <v>126</v>
      </c>
      <c r="C6" s="103"/>
      <c r="D6" s="103"/>
      <c r="E6" s="103"/>
      <c r="F6" s="9">
        <v>3000000</v>
      </c>
      <c r="G6" s="5"/>
    </row>
    <row r="7" spans="1:7" x14ac:dyDescent="0.2">
      <c r="A7" s="96"/>
      <c r="B7" s="103" t="s">
        <v>127</v>
      </c>
      <c r="C7" s="103"/>
      <c r="D7" s="103"/>
      <c r="E7" s="103"/>
      <c r="F7" s="9"/>
      <c r="G7" s="5"/>
    </row>
    <row r="8" spans="1:7" x14ac:dyDescent="0.2">
      <c r="A8" s="96"/>
      <c r="B8" s="103"/>
      <c r="C8" s="103"/>
      <c r="D8" s="103"/>
      <c r="E8" s="103"/>
      <c r="F8" s="9"/>
      <c r="G8" s="5"/>
    </row>
    <row r="9" spans="1:7" x14ac:dyDescent="0.2">
      <c r="A9" s="96"/>
      <c r="B9" s="103" t="s">
        <v>121</v>
      </c>
      <c r="C9" s="103"/>
      <c r="D9" s="103"/>
      <c r="E9" s="103"/>
      <c r="F9" s="9">
        <v>690000</v>
      </c>
      <c r="G9" s="5"/>
    </row>
    <row r="10" spans="1:7" x14ac:dyDescent="0.2">
      <c r="A10" s="96"/>
      <c r="B10" s="103" t="s">
        <v>122</v>
      </c>
      <c r="C10" s="103"/>
      <c r="D10" s="103"/>
      <c r="E10" s="103"/>
      <c r="F10" s="75">
        <v>7.0000000000000007E-2</v>
      </c>
      <c r="G10" s="5"/>
    </row>
    <row r="11" spans="1:7" x14ac:dyDescent="0.2">
      <c r="A11" s="96"/>
      <c r="B11" s="103" t="s">
        <v>123</v>
      </c>
      <c r="C11" s="103"/>
      <c r="D11" s="103"/>
      <c r="E11" s="103"/>
      <c r="F11" s="75">
        <v>0.06</v>
      </c>
      <c r="G11" s="5"/>
    </row>
    <row r="12" spans="1:7" x14ac:dyDescent="0.2">
      <c r="A12" s="96"/>
      <c r="B12" s="103"/>
      <c r="C12" s="103"/>
      <c r="D12" s="103"/>
      <c r="E12" s="103"/>
      <c r="F12" s="9"/>
      <c r="G12" s="5"/>
    </row>
    <row r="13" spans="1:7" x14ac:dyDescent="0.2">
      <c r="A13" s="96"/>
      <c r="B13" s="107" t="s">
        <v>129</v>
      </c>
      <c r="C13" s="107"/>
      <c r="D13" s="107"/>
      <c r="E13" s="107"/>
      <c r="F13" s="9"/>
      <c r="G13" s="5"/>
    </row>
    <row r="14" spans="1:7" x14ac:dyDescent="0.2">
      <c r="A14" s="96"/>
      <c r="B14" s="103" t="s">
        <v>83</v>
      </c>
      <c r="C14" s="103"/>
      <c r="D14" s="103"/>
      <c r="E14" s="103"/>
      <c r="F14" s="9">
        <v>4800000</v>
      </c>
      <c r="G14" s="5"/>
    </row>
    <row r="15" spans="1:7" x14ac:dyDescent="0.2">
      <c r="A15" s="96"/>
      <c r="B15" s="103" t="s">
        <v>124</v>
      </c>
      <c r="C15" s="103"/>
      <c r="D15" s="103"/>
      <c r="E15" s="103"/>
      <c r="F15" s="10">
        <v>600000</v>
      </c>
      <c r="G15" s="5"/>
    </row>
    <row r="16" spans="1:7" x14ac:dyDescent="0.2">
      <c r="A16" s="96"/>
      <c r="B16" s="103" t="s">
        <v>125</v>
      </c>
      <c r="C16" s="103"/>
      <c r="D16" s="103"/>
      <c r="E16" s="103"/>
      <c r="F16" s="10">
        <v>2250000</v>
      </c>
      <c r="G16" s="5"/>
    </row>
    <row r="17" spans="1:7" x14ac:dyDescent="0.2">
      <c r="A17" s="96"/>
      <c r="B17" s="103" t="s">
        <v>12</v>
      </c>
      <c r="C17" s="103"/>
      <c r="D17" s="103"/>
      <c r="E17" s="103"/>
      <c r="F17" s="10">
        <v>450000</v>
      </c>
      <c r="G17" s="5"/>
    </row>
    <row r="18" spans="1:7" x14ac:dyDescent="0.2">
      <c r="A18" s="96"/>
      <c r="B18" s="103" t="s">
        <v>13</v>
      </c>
      <c r="C18" s="103"/>
      <c r="D18" s="103"/>
      <c r="E18" s="103"/>
      <c r="F18" s="10">
        <v>375000</v>
      </c>
      <c r="G18" s="5"/>
    </row>
    <row r="19" spans="1:7" x14ac:dyDescent="0.2">
      <c r="A19" s="96"/>
      <c r="B19" s="103"/>
      <c r="C19" s="103"/>
      <c r="D19" s="103"/>
      <c r="E19" s="103"/>
      <c r="F19" s="9"/>
      <c r="G19" s="5"/>
    </row>
  </sheetData>
  <sheetProtection algorithmName="SHA-512" hashValue="8bBuI++KxsxPWDIS2KeIjtPCQqfBojPhLliHhMtV5qFxWkiQlKzIDQ47Kx8lxW8bNvUnPiDqjnWAOj4DAMgI5g==" saltValue="No6n5qxlUwc7W0F5tzVTsg==" spinCount="100000" sheet="1" objects="1" scenarios="1" selectLockedCells="1" selectUnlockedCells="1"/>
  <mergeCells count="17">
    <mergeCell ref="B19:E19"/>
    <mergeCell ref="B15:E15"/>
    <mergeCell ref="B16:E16"/>
    <mergeCell ref="B17:E17"/>
    <mergeCell ref="B18:E18"/>
    <mergeCell ref="B7:E7"/>
    <mergeCell ref="A1:C1"/>
    <mergeCell ref="B12:E12"/>
    <mergeCell ref="B13:E13"/>
    <mergeCell ref="B14:E14"/>
    <mergeCell ref="B8:E8"/>
    <mergeCell ref="B3:F3"/>
    <mergeCell ref="B11:E11"/>
    <mergeCell ref="B10:E10"/>
    <mergeCell ref="B9:E9"/>
    <mergeCell ref="B6:E6"/>
    <mergeCell ref="B4:F4"/>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election sqref="A1:C1"/>
    </sheetView>
  </sheetViews>
  <sheetFormatPr defaultRowHeight="12.75" x14ac:dyDescent="0.2"/>
  <cols>
    <col min="1" max="1" width="2.7109375" customWidth="1"/>
    <col min="2" max="5" width="12.7109375" customWidth="1"/>
    <col min="6" max="6" width="2.7109375" customWidth="1"/>
  </cols>
  <sheetData>
    <row r="1" spans="1:6" x14ac:dyDescent="0.2">
      <c r="A1" s="104" t="s">
        <v>163</v>
      </c>
      <c r="B1" s="104"/>
      <c r="C1" s="104"/>
      <c r="E1" s="1"/>
      <c r="F1" s="1"/>
    </row>
    <row r="2" spans="1:6" x14ac:dyDescent="0.2">
      <c r="B2" s="1"/>
      <c r="C2" s="1"/>
      <c r="D2" s="1"/>
      <c r="E2" s="1"/>
      <c r="F2" s="1"/>
    </row>
    <row r="3" spans="1:6" x14ac:dyDescent="0.2">
      <c r="A3" s="96"/>
      <c r="B3" s="105" t="s">
        <v>169</v>
      </c>
      <c r="C3" s="105"/>
      <c r="D3" s="105"/>
      <c r="E3" s="105"/>
      <c r="F3" s="5"/>
    </row>
    <row r="4" spans="1:6" x14ac:dyDescent="0.2">
      <c r="A4" s="96"/>
      <c r="B4" s="5"/>
      <c r="C4" s="5"/>
      <c r="D4" s="5"/>
      <c r="E4" s="5"/>
      <c r="F4" s="5"/>
    </row>
    <row r="5" spans="1:6" x14ac:dyDescent="0.2">
      <c r="A5" s="96"/>
      <c r="B5" s="103" t="s">
        <v>144</v>
      </c>
      <c r="C5" s="103"/>
      <c r="D5" s="103"/>
      <c r="E5" s="9">
        <v>7800</v>
      </c>
      <c r="F5" s="5"/>
    </row>
    <row r="6" spans="1:6" x14ac:dyDescent="0.2">
      <c r="A6" s="96"/>
      <c r="B6" s="103" t="s">
        <v>145</v>
      </c>
      <c r="C6" s="103"/>
      <c r="D6" s="103"/>
      <c r="E6" s="8" t="s">
        <v>84</v>
      </c>
      <c r="F6" s="5"/>
    </row>
    <row r="7" spans="1:6" x14ac:dyDescent="0.2">
      <c r="A7" s="96"/>
      <c r="B7" s="103" t="s">
        <v>71</v>
      </c>
      <c r="C7" s="103"/>
      <c r="D7" s="103"/>
      <c r="E7" s="10">
        <v>8100</v>
      </c>
      <c r="F7" s="5"/>
    </row>
    <row r="8" spans="1:6" x14ac:dyDescent="0.2">
      <c r="A8" s="96"/>
      <c r="B8" s="103" t="s">
        <v>72</v>
      </c>
      <c r="C8" s="103"/>
      <c r="D8" s="103"/>
      <c r="E8" s="10">
        <v>11400</v>
      </c>
      <c r="F8" s="5"/>
    </row>
    <row r="9" spans="1:6" x14ac:dyDescent="0.2">
      <c r="A9" s="96"/>
      <c r="B9" s="103" t="s">
        <v>73</v>
      </c>
      <c r="C9" s="103"/>
      <c r="D9" s="103"/>
      <c r="E9" s="10">
        <v>5700</v>
      </c>
      <c r="F9" s="5"/>
    </row>
    <row r="10" spans="1:6" x14ac:dyDescent="0.2">
      <c r="A10" s="96"/>
      <c r="B10" s="103" t="s">
        <v>74</v>
      </c>
      <c r="C10" s="103"/>
      <c r="D10" s="103"/>
      <c r="E10" s="10">
        <v>900</v>
      </c>
      <c r="F10" s="5"/>
    </row>
    <row r="11" spans="1:6" x14ac:dyDescent="0.2">
      <c r="A11" s="96"/>
      <c r="B11" s="103" t="s">
        <v>75</v>
      </c>
      <c r="C11" s="103"/>
      <c r="D11" s="103"/>
      <c r="E11" s="10">
        <v>48300</v>
      </c>
      <c r="F11" s="5"/>
    </row>
    <row r="12" spans="1:6" x14ac:dyDescent="0.2">
      <c r="A12" s="96"/>
      <c r="B12" s="103" t="s">
        <v>76</v>
      </c>
      <c r="C12" s="103"/>
      <c r="D12" s="103"/>
      <c r="E12" s="10">
        <v>163350</v>
      </c>
      <c r="F12" s="5"/>
    </row>
    <row r="13" spans="1:6" x14ac:dyDescent="0.2">
      <c r="A13" s="96"/>
      <c r="B13" s="103" t="s">
        <v>77</v>
      </c>
      <c r="C13" s="103"/>
      <c r="D13" s="103"/>
      <c r="E13" s="8" t="s">
        <v>85</v>
      </c>
      <c r="F13" s="5"/>
    </row>
    <row r="14" spans="1:6" x14ac:dyDescent="0.2">
      <c r="A14" s="96"/>
      <c r="B14" s="103" t="s">
        <v>78</v>
      </c>
      <c r="C14" s="103"/>
      <c r="D14" s="103"/>
      <c r="E14" s="10">
        <v>168150</v>
      </c>
      <c r="F14" s="5"/>
    </row>
    <row r="15" spans="1:6" x14ac:dyDescent="0.2">
      <c r="A15" s="96"/>
      <c r="B15" s="103" t="s">
        <v>79</v>
      </c>
      <c r="C15" s="103"/>
      <c r="D15" s="103"/>
      <c r="E15" s="10">
        <v>147750</v>
      </c>
      <c r="F15" s="5"/>
    </row>
    <row r="16" spans="1:6" x14ac:dyDescent="0.2">
      <c r="A16" s="96"/>
      <c r="B16" s="103" t="s">
        <v>80</v>
      </c>
      <c r="C16" s="103"/>
      <c r="D16" s="103"/>
      <c r="E16" s="8" t="s">
        <v>86</v>
      </c>
      <c r="F16" s="5"/>
    </row>
    <row r="17" spans="1:6" x14ac:dyDescent="0.2">
      <c r="A17" s="96"/>
      <c r="B17" s="103" t="s">
        <v>81</v>
      </c>
      <c r="C17" s="103"/>
      <c r="D17" s="103"/>
      <c r="E17" s="10">
        <v>43800</v>
      </c>
      <c r="F17" s="5"/>
    </row>
    <row r="18" spans="1:6" x14ac:dyDescent="0.2">
      <c r="A18" s="96"/>
      <c r="B18" s="103" t="s">
        <v>82</v>
      </c>
      <c r="C18" s="103"/>
      <c r="D18" s="103"/>
      <c r="E18" s="10">
        <v>41400</v>
      </c>
      <c r="F18" s="5"/>
    </row>
    <row r="19" spans="1:6" x14ac:dyDescent="0.2">
      <c r="A19" s="96"/>
      <c r="B19" s="103" t="s">
        <v>83</v>
      </c>
      <c r="C19" s="103"/>
      <c r="D19" s="103"/>
      <c r="E19" s="8" t="s">
        <v>87</v>
      </c>
      <c r="F19" s="5"/>
    </row>
    <row r="20" spans="1:6" x14ac:dyDescent="0.2">
      <c r="A20" s="96"/>
      <c r="B20" s="5"/>
      <c r="C20" s="5"/>
      <c r="D20" s="5"/>
      <c r="E20" s="5"/>
      <c r="F20" s="5"/>
    </row>
  </sheetData>
  <sheetProtection algorithmName="SHA-512" hashValue="lLLROaKjkSfTRXhiCeXqYu9aJKAgebQa5X+ATGElGCt/+AlO3f+KcPpkilLhOsTqeGvxGoas+sOGSQs8Tj2R1A==" saltValue="zIqW4Cr+2jAzsLDVwqBMzA==" spinCount="100000" sheet="1" objects="1" scenarios="1" selectLockedCells="1" selectUnlockedCells="1"/>
  <mergeCells count="17">
    <mergeCell ref="A1:C1"/>
    <mergeCell ref="B3:E3"/>
    <mergeCell ref="B5:D5"/>
    <mergeCell ref="B19:D19"/>
    <mergeCell ref="B18:D18"/>
    <mergeCell ref="B17:D17"/>
    <mergeCell ref="B16:D16"/>
    <mergeCell ref="B15:D15"/>
    <mergeCell ref="B14:D14"/>
    <mergeCell ref="B13:D13"/>
    <mergeCell ref="B12:D12"/>
    <mergeCell ref="B7:D7"/>
    <mergeCell ref="B6:D6"/>
    <mergeCell ref="B11:D11"/>
    <mergeCell ref="B10:D10"/>
    <mergeCell ref="B9:D9"/>
    <mergeCell ref="B8:D8"/>
  </mergeCells>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53"/>
  <sheetViews>
    <sheetView showGridLines="0" zoomScaleNormal="100" workbookViewId="0">
      <selection activeCell="C1" sqref="C1:D1"/>
    </sheetView>
  </sheetViews>
  <sheetFormatPr defaultRowHeight="12.75" x14ac:dyDescent="0.2"/>
  <cols>
    <col min="1" max="1" width="2.7109375" customWidth="1"/>
    <col min="2" max="12" width="12.7109375" customWidth="1"/>
  </cols>
  <sheetData>
    <row r="1" spans="1:65" x14ac:dyDescent="0.2">
      <c r="A1" s="2"/>
      <c r="B1" s="25" t="s">
        <v>88</v>
      </c>
      <c r="C1" s="97" t="s">
        <v>89</v>
      </c>
      <c r="D1" s="97"/>
      <c r="G1" s="2"/>
      <c r="H1" s="2"/>
      <c r="I1" s="2"/>
    </row>
    <row r="2" spans="1:65" x14ac:dyDescent="0.2">
      <c r="A2" s="2"/>
      <c r="B2" s="25" t="s">
        <v>90</v>
      </c>
      <c r="C2" s="97" t="s">
        <v>91</v>
      </c>
      <c r="D2" s="97"/>
      <c r="G2" s="2"/>
      <c r="H2" s="2"/>
      <c r="I2" s="2"/>
    </row>
    <row r="3" spans="1:65" x14ac:dyDescent="0.2">
      <c r="A3" s="2"/>
      <c r="B3" s="26"/>
      <c r="C3" s="98" t="s">
        <v>183</v>
      </c>
      <c r="D3" s="98"/>
      <c r="G3" s="2"/>
      <c r="H3" s="2"/>
      <c r="I3" s="2"/>
    </row>
    <row r="4" spans="1:65" x14ac:dyDescent="0.2">
      <c r="A4" s="26"/>
      <c r="B4" s="26"/>
      <c r="C4" s="2"/>
      <c r="D4" s="2"/>
      <c r="E4" s="2"/>
      <c r="F4" s="2"/>
      <c r="G4" s="2"/>
      <c r="H4" s="2"/>
      <c r="I4" s="2"/>
    </row>
    <row r="5" spans="1:65" x14ac:dyDescent="0.2">
      <c r="A5" s="11"/>
      <c r="B5" s="100" t="s">
        <v>170</v>
      </c>
      <c r="C5" s="100"/>
      <c r="D5" s="100"/>
      <c r="E5" s="100"/>
      <c r="F5" s="100"/>
      <c r="G5" s="11"/>
      <c r="H5" s="2"/>
      <c r="I5" s="2"/>
    </row>
    <row r="6" spans="1:65" ht="15" x14ac:dyDescent="0.35">
      <c r="A6" s="12"/>
      <c r="B6" s="11"/>
      <c r="C6" s="37"/>
      <c r="D6" s="38"/>
      <c r="E6" s="39" t="str">
        <f>IF(AND(D6&gt;0,D6&lt;&gt;4620),"wrong"," ")</f>
        <v xml:space="preserve"> </v>
      </c>
      <c r="F6" s="39"/>
      <c r="G6" s="40"/>
      <c r="H6" s="3"/>
      <c r="I6" s="3"/>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row>
    <row r="7" spans="1:65" x14ac:dyDescent="0.2">
      <c r="A7" s="12"/>
      <c r="B7" s="106" t="s">
        <v>19</v>
      </c>
      <c r="C7" s="106"/>
      <c r="D7" s="106"/>
      <c r="E7" s="46">
        <v>270</v>
      </c>
      <c r="F7" s="41" t="str">
        <f>IF(D6&gt;0,#REF!+D6," ")</f>
        <v xml:space="preserve"> </v>
      </c>
      <c r="G7" s="40"/>
      <c r="H7" s="3"/>
      <c r="I7" s="3"/>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row>
    <row r="8" spans="1:65" x14ac:dyDescent="0.2">
      <c r="A8" s="12"/>
      <c r="B8" s="106" t="s">
        <v>17</v>
      </c>
      <c r="C8" s="106"/>
      <c r="D8" s="106"/>
      <c r="E8" s="31">
        <v>165</v>
      </c>
      <c r="F8" s="42" t="str">
        <f>IF(D6&gt;0,#REF!+F7," ")</f>
        <v xml:space="preserve"> </v>
      </c>
      <c r="G8" s="40"/>
      <c r="H8" s="3"/>
      <c r="I8" s="3"/>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row>
    <row r="9" spans="1:65" x14ac:dyDescent="0.2">
      <c r="A9" s="12"/>
      <c r="B9" s="106" t="s">
        <v>18</v>
      </c>
      <c r="C9" s="106"/>
      <c r="D9" s="106"/>
      <c r="E9" s="49">
        <v>60</v>
      </c>
      <c r="F9" s="37"/>
      <c r="G9" s="40"/>
      <c r="H9" s="3"/>
      <c r="I9" s="3"/>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row>
    <row r="10" spans="1:65" x14ac:dyDescent="0.2">
      <c r="A10" s="12"/>
      <c r="B10" s="106" t="s">
        <v>20</v>
      </c>
      <c r="C10" s="106"/>
      <c r="D10" s="106"/>
      <c r="E10" s="39"/>
      <c r="F10" s="47">
        <f>SUM(E7:E9)</f>
        <v>495</v>
      </c>
      <c r="G10" s="51" t="str">
        <f>IF(F10="","",IF(F10=495,"«- Correct!","«- Try again!"))</f>
        <v>«- Correct!</v>
      </c>
      <c r="H10" s="3"/>
      <c r="I10" s="3"/>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x14ac:dyDescent="0.2">
      <c r="A11" s="12"/>
      <c r="B11" s="106"/>
      <c r="C11" s="106"/>
      <c r="D11" s="106"/>
      <c r="E11" s="41"/>
      <c r="F11" s="40"/>
      <c r="G11" s="40"/>
      <c r="H11" s="3"/>
      <c r="I11" s="3"/>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row>
    <row r="12" spans="1:65" x14ac:dyDescent="0.2">
      <c r="A12" s="12"/>
      <c r="B12" s="106" t="s">
        <v>106</v>
      </c>
      <c r="C12" s="106"/>
      <c r="D12" s="106"/>
      <c r="E12" s="50">
        <v>18</v>
      </c>
      <c r="F12" s="11"/>
      <c r="G12" s="40"/>
      <c r="H12" s="3"/>
      <c r="I12" s="3"/>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row>
    <row r="13" spans="1:65" x14ac:dyDescent="0.2">
      <c r="A13" s="12"/>
      <c r="B13" s="106" t="s">
        <v>23</v>
      </c>
      <c r="C13" s="106"/>
      <c r="D13" s="106"/>
      <c r="E13" s="44"/>
      <c r="F13" s="48">
        <f>F10+E12</f>
        <v>513</v>
      </c>
      <c r="G13" s="51" t="str">
        <f>IF(F13="","",IF(F13=513,"«- Correct!","«- Try again!"))</f>
        <v>«- Correct!</v>
      </c>
      <c r="H13" s="3"/>
      <c r="I13" s="3"/>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row>
    <row r="14" spans="1:65" ht="15" x14ac:dyDescent="0.35">
      <c r="A14" s="12"/>
      <c r="B14" s="106"/>
      <c r="C14" s="106"/>
      <c r="D14" s="106"/>
      <c r="E14" s="43"/>
      <c r="F14" s="44"/>
      <c r="G14" s="40"/>
      <c r="H14" s="3"/>
      <c r="I14" s="3"/>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x14ac:dyDescent="0.2">
      <c r="A15" s="12"/>
      <c r="B15" s="106" t="s">
        <v>21</v>
      </c>
      <c r="C15" s="106"/>
      <c r="D15" s="106"/>
      <c r="E15" s="50">
        <f>162000/1800</f>
        <v>90</v>
      </c>
      <c r="F15" s="11"/>
      <c r="G15" s="40"/>
      <c r="H15" s="3"/>
      <c r="I15" s="3"/>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row>
    <row r="16" spans="1:65" x14ac:dyDescent="0.2">
      <c r="A16" s="12"/>
      <c r="B16" s="106" t="s">
        <v>22</v>
      </c>
      <c r="C16" s="106"/>
      <c r="D16" s="106"/>
      <c r="E16" s="44"/>
      <c r="F16" s="48">
        <f>F10+E15</f>
        <v>585</v>
      </c>
      <c r="G16" s="51" t="str">
        <f>IF(F16="","",IF(F16=585,"«- Correct!","«- Try again!"))</f>
        <v>«- Correct!</v>
      </c>
      <c r="H16" s="3"/>
      <c r="I16" s="3"/>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row>
    <row r="17" spans="1:65" x14ac:dyDescent="0.2">
      <c r="A17" s="12"/>
      <c r="B17" s="106"/>
      <c r="C17" s="106"/>
      <c r="D17" s="106"/>
      <c r="E17" s="44"/>
      <c r="F17" s="44"/>
      <c r="G17" s="40"/>
      <c r="H17" s="3"/>
      <c r="I17" s="3"/>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row>
    <row r="18" spans="1:65" x14ac:dyDescent="0.2">
      <c r="A18" s="12"/>
      <c r="B18" s="106" t="s">
        <v>107</v>
      </c>
      <c r="C18" s="106"/>
      <c r="D18" s="106"/>
      <c r="E18" s="50">
        <f>108000/1800</f>
        <v>60</v>
      </c>
      <c r="F18" s="44"/>
      <c r="G18" s="40"/>
      <c r="H18" s="3"/>
      <c r="I18" s="3"/>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row>
    <row r="19" spans="1:65" x14ac:dyDescent="0.2">
      <c r="A19" s="12"/>
      <c r="B19" s="106" t="s">
        <v>24</v>
      </c>
      <c r="C19" s="106"/>
      <c r="D19" s="106"/>
      <c r="E19" s="44"/>
      <c r="F19" s="48">
        <f>E12+E18+F16</f>
        <v>663</v>
      </c>
      <c r="G19" s="51" t="str">
        <f>IF(F19="","",IF(F19=663,"«- Correct!","«- Try again!"))</f>
        <v>«- Correct!</v>
      </c>
      <c r="H19" s="3"/>
      <c r="I19" s="3"/>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row>
    <row r="20" spans="1:65" x14ac:dyDescent="0.2">
      <c r="A20" s="12"/>
      <c r="B20" s="41"/>
      <c r="C20" s="37"/>
      <c r="D20" s="11"/>
      <c r="E20" s="45"/>
      <c r="F20" s="45"/>
      <c r="G20" s="40"/>
      <c r="H20" s="3"/>
      <c r="I20" s="3"/>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row>
    <row r="21" spans="1:65" x14ac:dyDescent="0.2">
      <c r="A21" s="3"/>
      <c r="B21" s="3"/>
      <c r="C21" s="3"/>
      <c r="D21" s="3"/>
      <c r="E21" s="3"/>
      <c r="F21" s="3"/>
      <c r="G21" s="3"/>
      <c r="H21" s="3"/>
      <c r="I21" s="3"/>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row>
    <row r="22" spans="1:65" x14ac:dyDescent="0.2">
      <c r="A22" s="3"/>
      <c r="B22" s="3"/>
      <c r="C22" s="3"/>
      <c r="D22" s="3"/>
      <c r="E22" s="3"/>
      <c r="F22" s="3"/>
      <c r="G22" s="3"/>
      <c r="H22" s="3"/>
      <c r="I22" s="3"/>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row>
    <row r="23" spans="1:65" x14ac:dyDescent="0.2">
      <c r="A23" s="3"/>
      <c r="B23" s="3"/>
      <c r="C23" s="3"/>
      <c r="D23" s="3"/>
      <c r="E23" s="3"/>
      <c r="F23" s="3"/>
      <c r="G23" s="3"/>
      <c r="H23" s="3"/>
      <c r="I23" s="3"/>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row>
    <row r="24" spans="1:65" x14ac:dyDescent="0.2">
      <c r="A24" s="3"/>
      <c r="B24" s="3"/>
      <c r="C24" s="3"/>
      <c r="D24" s="3"/>
      <c r="E24" s="3"/>
      <c r="F24" s="3"/>
      <c r="G24" s="3"/>
      <c r="H24" s="3"/>
      <c r="I24" s="3"/>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row>
    <row r="25" spans="1:65" x14ac:dyDescent="0.2">
      <c r="A25" s="3"/>
      <c r="B25" s="3"/>
      <c r="C25" s="3"/>
      <c r="D25" s="3"/>
      <c r="E25" s="3"/>
      <c r="F25" s="3"/>
      <c r="G25" s="3"/>
      <c r="H25" s="3"/>
      <c r="I25" s="3"/>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row>
    <row r="26" spans="1:65" x14ac:dyDescent="0.2">
      <c r="A26" s="3"/>
      <c r="B26" s="3"/>
      <c r="C26" s="3"/>
      <c r="D26" s="3"/>
      <c r="E26" s="3"/>
      <c r="F26" s="3"/>
      <c r="G26" s="3"/>
      <c r="H26" s="3"/>
      <c r="I26" s="3"/>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row>
    <row r="27" spans="1:65" x14ac:dyDescent="0.2">
      <c r="A27" s="4"/>
      <c r="B27" s="3"/>
      <c r="C27" s="3"/>
      <c r="D27" s="3"/>
      <c r="E27" s="3"/>
      <c r="F27" s="3"/>
      <c r="G27" s="3"/>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row>
    <row r="28" spans="1:65" x14ac:dyDescent="0.2">
      <c r="A28" s="4"/>
      <c r="B28" s="3"/>
      <c r="C28" s="3"/>
      <c r="D28" s="3"/>
      <c r="E28" s="3"/>
      <c r="F28" s="3"/>
      <c r="G28" s="3"/>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row>
    <row r="29" spans="1:65" x14ac:dyDescent="0.2">
      <c r="A29" s="4"/>
      <c r="B29" s="3"/>
      <c r="C29" s="3"/>
      <c r="D29" s="3"/>
      <c r="E29" s="3"/>
      <c r="F29" s="3"/>
      <c r="G29" s="3"/>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row>
    <row r="30" spans="1:65" x14ac:dyDescent="0.2">
      <c r="A30" s="4"/>
      <c r="B30" s="3"/>
      <c r="C30" s="3"/>
      <c r="D30" s="3"/>
      <c r="E30" s="3"/>
      <c r="F30" s="3"/>
      <c r="G30" s="3"/>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row>
    <row r="31" spans="1:65" x14ac:dyDescent="0.2">
      <c r="A31" s="4"/>
      <c r="B31" s="3"/>
      <c r="C31" s="3"/>
      <c r="D31" s="3"/>
      <c r="E31" s="3"/>
      <c r="F31" s="3"/>
      <c r="G31" s="3"/>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row>
    <row r="32" spans="1:65" x14ac:dyDescent="0.2">
      <c r="A32" s="4"/>
      <c r="B32" s="3"/>
      <c r="C32" s="3"/>
      <c r="D32" s="3"/>
      <c r="E32" s="3"/>
      <c r="F32" s="3"/>
      <c r="G32" s="3"/>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row>
    <row r="33" spans="1:65" x14ac:dyDescent="0.2">
      <c r="A33" s="4"/>
      <c r="B33" s="3"/>
      <c r="C33" s="3"/>
      <c r="D33" s="3"/>
      <c r="E33" s="3"/>
      <c r="F33" s="3"/>
      <c r="G33" s="3"/>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row>
    <row r="34" spans="1:65" x14ac:dyDescent="0.2">
      <c r="A34" s="4"/>
      <c r="B34" s="3"/>
      <c r="C34" s="3"/>
      <c r="D34" s="3"/>
      <c r="E34" s="3"/>
      <c r="F34" s="3"/>
      <c r="G34" s="3"/>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row>
    <row r="35" spans="1:65" x14ac:dyDescent="0.2">
      <c r="A35" s="4"/>
      <c r="B35" s="3"/>
      <c r="C35" s="3"/>
      <c r="D35" s="3"/>
      <c r="E35" s="3"/>
      <c r="F35" s="3"/>
      <c r="G35" s="3"/>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row>
    <row r="36" spans="1:65" x14ac:dyDescent="0.2">
      <c r="A36" s="4"/>
      <c r="B36" s="3"/>
      <c r="C36" s="3"/>
      <c r="D36" s="3"/>
      <c r="E36" s="3"/>
      <c r="F36" s="3"/>
      <c r="G36" s="3"/>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row>
    <row r="37" spans="1:65" x14ac:dyDescent="0.2">
      <c r="A37" s="4"/>
      <c r="B37" s="3"/>
      <c r="C37" s="3"/>
      <c r="D37" s="3"/>
      <c r="E37" s="3"/>
      <c r="F37" s="3"/>
      <c r="G37" s="3"/>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row>
    <row r="38" spans="1:65" x14ac:dyDescent="0.2">
      <c r="A38" s="4"/>
      <c r="B38" s="3"/>
      <c r="C38" s="3"/>
      <c r="D38" s="3"/>
      <c r="E38" s="3"/>
      <c r="F38" s="3"/>
      <c r="G38" s="3"/>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row>
    <row r="39" spans="1:65" x14ac:dyDescent="0.2">
      <c r="A39" s="4"/>
      <c r="B39" s="3"/>
      <c r="C39" s="3"/>
      <c r="D39" s="3"/>
      <c r="E39" s="3"/>
      <c r="F39" s="3"/>
      <c r="G39" s="3"/>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row>
    <row r="40" spans="1:65" x14ac:dyDescent="0.2">
      <c r="A40" s="4"/>
      <c r="B40" s="3"/>
      <c r="C40" s="3"/>
      <c r="D40" s="3"/>
      <c r="E40" s="3"/>
      <c r="F40" s="3"/>
      <c r="G40" s="3"/>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row>
    <row r="41" spans="1:65" x14ac:dyDescent="0.2">
      <c r="A41" s="4"/>
      <c r="B41" s="3"/>
      <c r="C41" s="3"/>
      <c r="D41" s="3"/>
      <c r="E41" s="3"/>
      <c r="F41" s="3"/>
      <c r="G41" s="3"/>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row>
    <row r="42" spans="1:65" x14ac:dyDescent="0.2">
      <c r="A42" s="4"/>
      <c r="B42" s="3"/>
      <c r="C42" s="3"/>
      <c r="D42" s="3"/>
      <c r="E42" s="3"/>
      <c r="F42" s="3"/>
      <c r="G42" s="3"/>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row>
    <row r="43" spans="1:65" x14ac:dyDescent="0.2">
      <c r="A43" s="4"/>
      <c r="B43" s="3"/>
      <c r="C43" s="3"/>
      <c r="D43" s="3"/>
      <c r="E43" s="3"/>
      <c r="F43" s="3"/>
      <c r="G43" s="3"/>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row>
    <row r="44" spans="1:65" x14ac:dyDescent="0.2">
      <c r="A44" s="4"/>
      <c r="B44" s="3"/>
      <c r="C44" s="3"/>
      <c r="D44" s="3"/>
      <c r="E44" s="3"/>
      <c r="F44" s="3"/>
      <c r="G44" s="3"/>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row>
    <row r="45" spans="1:65" x14ac:dyDescent="0.2">
      <c r="A45" s="4"/>
      <c r="B45" s="3"/>
      <c r="C45" s="3"/>
      <c r="D45" s="3"/>
      <c r="E45" s="3"/>
      <c r="F45" s="3"/>
      <c r="G45" s="3"/>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row>
    <row r="46" spans="1:65" x14ac:dyDescent="0.2">
      <c r="A46" s="4"/>
      <c r="B46" s="3"/>
      <c r="C46" s="3"/>
      <c r="D46" s="3"/>
      <c r="E46" s="3"/>
      <c r="F46" s="3"/>
      <c r="G46" s="3"/>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row>
    <row r="47" spans="1:65" x14ac:dyDescent="0.2">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row>
    <row r="48" spans="1:65" x14ac:dyDescent="0.2">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row>
    <row r="49" spans="1:65" x14ac:dyDescent="0.2">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row>
    <row r="50" spans="1:65" x14ac:dyDescent="0.2">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row>
    <row r="51" spans="1:65" x14ac:dyDescent="0.2">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row>
    <row r="52" spans="1:65" x14ac:dyDescent="0.2">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row>
    <row r="53" spans="1:65" x14ac:dyDescent="0.2">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row>
  </sheetData>
  <sheetProtection algorithmName="SHA-512" hashValue="vPYVkdzHgeoktE6ucyX7smC9v7oK7BCDwCb6krx0N5HpXSzvTvbXfOnRiQDEQBzRVipOzANWBCQoHydc5VHfuA==" saltValue="j575pbb/qZUXuEChTCeAyQ==" spinCount="100000" sheet="1" objects="1" scenarios="1" selectLockedCells="1"/>
  <mergeCells count="17">
    <mergeCell ref="B14:D14"/>
    <mergeCell ref="B5:F5"/>
    <mergeCell ref="C1:D1"/>
    <mergeCell ref="C2:D2"/>
    <mergeCell ref="C3:D3"/>
    <mergeCell ref="B7:D7"/>
    <mergeCell ref="B8:D8"/>
    <mergeCell ref="B9:D9"/>
    <mergeCell ref="B10:D10"/>
    <mergeCell ref="B11:D11"/>
    <mergeCell ref="B12:D12"/>
    <mergeCell ref="B13:D13"/>
    <mergeCell ref="B15:D15"/>
    <mergeCell ref="B16:D16"/>
    <mergeCell ref="B17:D17"/>
    <mergeCell ref="B18:D18"/>
    <mergeCell ref="B19:D19"/>
  </mergeCells>
  <phoneticPr fontId="0" type="noConversion"/>
  <pageMargins left="0.75" right="0.75" top="1" bottom="1" header="0.5" footer="0.5"/>
  <pageSetup scale="115"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election sqref="A1:C1"/>
    </sheetView>
  </sheetViews>
  <sheetFormatPr defaultRowHeight="12.75" x14ac:dyDescent="0.2"/>
  <cols>
    <col min="1" max="1" width="2.7109375" customWidth="1"/>
    <col min="2" max="5" width="12.7109375" customWidth="1"/>
    <col min="6" max="6" width="2.7109375" customWidth="1"/>
  </cols>
  <sheetData>
    <row r="1" spans="1:6" x14ac:dyDescent="0.2">
      <c r="A1" s="104" t="s">
        <v>164</v>
      </c>
      <c r="B1" s="104"/>
      <c r="C1" s="104"/>
      <c r="E1" s="1"/>
      <c r="F1" s="1"/>
    </row>
    <row r="2" spans="1:6" x14ac:dyDescent="0.2">
      <c r="B2" s="1"/>
      <c r="C2" s="1"/>
      <c r="D2" s="1"/>
      <c r="E2" s="1"/>
      <c r="F2" s="1"/>
    </row>
    <row r="3" spans="1:6" x14ac:dyDescent="0.2">
      <c r="A3" s="96"/>
      <c r="B3" s="105" t="s">
        <v>170</v>
      </c>
      <c r="C3" s="105"/>
      <c r="D3" s="105"/>
      <c r="E3" s="105"/>
      <c r="F3" s="5"/>
    </row>
    <row r="4" spans="1:6" x14ac:dyDescent="0.2">
      <c r="A4" s="96"/>
      <c r="B4" s="5"/>
      <c r="C4" s="5"/>
      <c r="D4" s="5"/>
      <c r="E4" s="5"/>
      <c r="F4" s="5"/>
    </row>
    <row r="5" spans="1:6" x14ac:dyDescent="0.2">
      <c r="A5" s="96"/>
      <c r="B5" s="107" t="s">
        <v>105</v>
      </c>
      <c r="C5" s="107"/>
      <c r="D5" s="107"/>
      <c r="E5" s="107"/>
      <c r="F5" s="5"/>
    </row>
    <row r="6" spans="1:6" x14ac:dyDescent="0.2">
      <c r="A6" s="96"/>
      <c r="B6" s="103" t="s">
        <v>103</v>
      </c>
      <c r="C6" s="103"/>
      <c r="D6" s="103"/>
      <c r="E6" s="9">
        <v>900</v>
      </c>
      <c r="F6" s="5"/>
    </row>
    <row r="7" spans="1:6" x14ac:dyDescent="0.2">
      <c r="A7" s="96"/>
      <c r="B7" s="103" t="s">
        <v>97</v>
      </c>
      <c r="C7" s="103"/>
      <c r="D7" s="103"/>
      <c r="E7" s="5"/>
      <c r="F7" s="5"/>
    </row>
    <row r="8" spans="1:6" x14ac:dyDescent="0.2">
      <c r="A8" s="96"/>
      <c r="B8" s="103" t="s">
        <v>98</v>
      </c>
      <c r="C8" s="103"/>
      <c r="D8" s="103"/>
      <c r="E8" s="9">
        <v>108000</v>
      </c>
      <c r="F8" s="5"/>
    </row>
    <row r="9" spans="1:6" x14ac:dyDescent="0.2">
      <c r="A9" s="96"/>
      <c r="B9" s="103" t="s">
        <v>99</v>
      </c>
      <c r="C9" s="103"/>
      <c r="D9" s="103"/>
      <c r="E9" s="9">
        <v>162000</v>
      </c>
      <c r="F9" s="5"/>
    </row>
    <row r="10" spans="1:6" x14ac:dyDescent="0.2">
      <c r="A10" s="96"/>
      <c r="B10" s="103" t="s">
        <v>100</v>
      </c>
      <c r="C10" s="103"/>
      <c r="D10" s="103"/>
      <c r="E10" s="5"/>
      <c r="F10" s="5"/>
    </row>
    <row r="11" spans="1:6" x14ac:dyDescent="0.2">
      <c r="A11" s="96"/>
      <c r="B11" s="103" t="s">
        <v>98</v>
      </c>
      <c r="C11" s="103"/>
      <c r="D11" s="103"/>
      <c r="E11" s="9">
        <v>18</v>
      </c>
      <c r="F11" s="5"/>
    </row>
    <row r="12" spans="1:6" x14ac:dyDescent="0.2">
      <c r="A12" s="96"/>
      <c r="B12" s="103" t="s">
        <v>101</v>
      </c>
      <c r="C12" s="103"/>
      <c r="D12" s="103"/>
      <c r="E12" s="9">
        <v>270</v>
      </c>
      <c r="F12" s="5"/>
    </row>
    <row r="13" spans="1:6" x14ac:dyDescent="0.2">
      <c r="A13" s="96"/>
      <c r="B13" s="103" t="s">
        <v>99</v>
      </c>
      <c r="C13" s="103"/>
      <c r="D13" s="103"/>
      <c r="E13" s="9">
        <v>60</v>
      </c>
      <c r="F13" s="5"/>
    </row>
    <row r="14" spans="1:6" x14ac:dyDescent="0.2">
      <c r="A14" s="96"/>
      <c r="B14" s="103" t="s">
        <v>102</v>
      </c>
      <c r="C14" s="103"/>
      <c r="D14" s="103"/>
      <c r="E14" s="9">
        <v>165</v>
      </c>
      <c r="F14" s="5"/>
    </row>
    <row r="15" spans="1:6" x14ac:dyDescent="0.2">
      <c r="A15" s="96"/>
      <c r="B15" s="103" t="s">
        <v>104</v>
      </c>
      <c r="C15" s="103"/>
      <c r="D15" s="103"/>
      <c r="E15" s="10">
        <v>1800</v>
      </c>
      <c r="F15" s="5"/>
    </row>
    <row r="16" spans="1:6" x14ac:dyDescent="0.2">
      <c r="A16" s="96"/>
      <c r="B16" s="5"/>
      <c r="C16" s="5"/>
      <c r="D16" s="5"/>
      <c r="E16" s="5"/>
      <c r="F16" s="5"/>
    </row>
  </sheetData>
  <sheetProtection algorithmName="SHA-512" hashValue="KkGObeXykvrrvdvAqTtwRXgJKneJdmv+aQwbbMs16zqJMOU8JggU2MMc6CadxEiqbirBfaQdn+yuw58K0F1UoA==" saltValue="VAqVAm9sy2hYGmFdWSmNeA==" spinCount="100000" sheet="1" objects="1" scenarios="1" selectLockedCells="1" selectUnlockedCells="1"/>
  <mergeCells count="13">
    <mergeCell ref="B15:D15"/>
    <mergeCell ref="B14:D14"/>
    <mergeCell ref="B13:D13"/>
    <mergeCell ref="B12:D12"/>
    <mergeCell ref="A1:C1"/>
    <mergeCell ref="B5:E5"/>
    <mergeCell ref="B7:D7"/>
    <mergeCell ref="B6:D6"/>
    <mergeCell ref="B11:D11"/>
    <mergeCell ref="B3:E3"/>
    <mergeCell ref="B10:D10"/>
    <mergeCell ref="B9:D9"/>
    <mergeCell ref="B8:D8"/>
  </mergeCells>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N148"/>
  <sheetViews>
    <sheetView showGridLines="0" zoomScaleNormal="100" workbookViewId="0">
      <selection activeCell="D1" sqref="D1:E1"/>
    </sheetView>
  </sheetViews>
  <sheetFormatPr defaultRowHeight="12.75" x14ac:dyDescent="0.2"/>
  <cols>
    <col min="1" max="2" width="2.7109375" customWidth="1"/>
    <col min="3" max="6" width="12.7109375" customWidth="1"/>
    <col min="7" max="7" width="2.7109375" customWidth="1"/>
    <col min="8" max="16" width="12.7109375" customWidth="1"/>
  </cols>
  <sheetData>
    <row r="1" spans="1:66" x14ac:dyDescent="0.2">
      <c r="A1" s="2"/>
      <c r="B1" s="2"/>
      <c r="C1" s="25" t="s">
        <v>88</v>
      </c>
      <c r="D1" s="97" t="s">
        <v>89</v>
      </c>
      <c r="E1" s="97"/>
      <c r="G1" s="2"/>
      <c r="H1" s="2"/>
    </row>
    <row r="2" spans="1:66" x14ac:dyDescent="0.2">
      <c r="A2" s="2"/>
      <c r="B2" s="2"/>
      <c r="C2" s="25" t="s">
        <v>90</v>
      </c>
      <c r="D2" s="97" t="s">
        <v>91</v>
      </c>
      <c r="E2" s="97"/>
      <c r="G2" s="2"/>
      <c r="H2" s="2"/>
    </row>
    <row r="3" spans="1:66" x14ac:dyDescent="0.2">
      <c r="A3" s="2"/>
      <c r="B3" s="2"/>
      <c r="C3" s="26"/>
      <c r="D3" s="98" t="s">
        <v>184</v>
      </c>
      <c r="E3" s="98"/>
      <c r="G3" s="2"/>
      <c r="H3" s="2"/>
    </row>
    <row r="4" spans="1:66" x14ac:dyDescent="0.2">
      <c r="A4" s="2" t="s">
        <v>4</v>
      </c>
      <c r="B4" s="2"/>
      <c r="C4" s="2"/>
      <c r="D4" s="2"/>
      <c r="E4" s="2"/>
      <c r="F4" s="2"/>
      <c r="G4" s="2"/>
      <c r="H4" s="2"/>
      <c r="I4" s="2"/>
    </row>
    <row r="5" spans="1:66" x14ac:dyDescent="0.2">
      <c r="A5" s="54"/>
      <c r="B5" s="100" t="s">
        <v>171</v>
      </c>
      <c r="C5" s="100"/>
      <c r="D5" s="100"/>
      <c r="E5" s="100"/>
      <c r="F5" s="100"/>
      <c r="G5" s="54"/>
      <c r="H5" s="55"/>
      <c r="I5" s="55"/>
      <c r="J5" s="56"/>
    </row>
    <row r="6" spans="1:66" x14ac:dyDescent="0.2">
      <c r="A6" s="60"/>
      <c r="B6" s="60"/>
      <c r="C6" s="60"/>
      <c r="D6" s="60"/>
      <c r="E6" s="60"/>
      <c r="F6" s="60"/>
      <c r="G6" s="60"/>
      <c r="H6" s="61"/>
      <c r="I6" s="61"/>
      <c r="J6" s="62"/>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row>
    <row r="7" spans="1:66" x14ac:dyDescent="0.2">
      <c r="A7" s="59"/>
      <c r="B7" s="23" t="s">
        <v>25</v>
      </c>
      <c r="C7" s="111" t="s">
        <v>109</v>
      </c>
      <c r="D7" s="111"/>
      <c r="E7" s="111"/>
      <c r="F7" s="60"/>
      <c r="G7" s="60"/>
      <c r="H7" s="61"/>
      <c r="I7" s="61"/>
      <c r="J7" s="62"/>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row>
    <row r="8" spans="1:66" x14ac:dyDescent="0.2">
      <c r="A8" s="60"/>
      <c r="B8" s="60"/>
      <c r="C8" s="115" t="s">
        <v>26</v>
      </c>
      <c r="D8" s="115"/>
      <c r="E8" s="116"/>
      <c r="F8" s="64">
        <v>9000</v>
      </c>
      <c r="G8" s="60"/>
      <c r="H8" s="61"/>
      <c r="I8" s="61"/>
      <c r="J8" s="62"/>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row>
    <row r="9" spans="1:66" x14ac:dyDescent="0.2">
      <c r="A9" s="60"/>
      <c r="B9" s="60"/>
      <c r="C9" s="112" t="s">
        <v>27</v>
      </c>
      <c r="D9" s="112"/>
      <c r="E9" s="113"/>
      <c r="F9" s="65">
        <v>120000</v>
      </c>
      <c r="G9" s="60"/>
      <c r="H9" s="61"/>
      <c r="I9" s="61"/>
      <c r="J9" s="62"/>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row>
    <row r="10" spans="1:66" x14ac:dyDescent="0.2">
      <c r="A10" s="60"/>
      <c r="B10" s="60"/>
      <c r="C10" s="109" t="s">
        <v>28</v>
      </c>
      <c r="D10" s="109"/>
      <c r="E10" s="110"/>
      <c r="F10" s="67">
        <v>7500</v>
      </c>
      <c r="G10" s="60"/>
      <c r="H10" s="61"/>
      <c r="I10" s="61"/>
      <c r="J10" s="62"/>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row>
    <row r="11" spans="1:66" x14ac:dyDescent="0.2">
      <c r="A11" s="60"/>
      <c r="B11" s="60"/>
      <c r="C11" s="119" t="s">
        <v>148</v>
      </c>
      <c r="D11" s="108"/>
      <c r="E11" s="108"/>
      <c r="F11" s="66">
        <f>F8+F9-F10</f>
        <v>121500</v>
      </c>
      <c r="G11" s="70"/>
      <c r="H11" s="61"/>
      <c r="I11" s="61"/>
      <c r="J11" s="62"/>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row>
    <row r="12" spans="1:66" x14ac:dyDescent="0.2">
      <c r="A12" s="60"/>
      <c r="B12" s="60"/>
      <c r="C12" s="117" t="s">
        <v>17</v>
      </c>
      <c r="D12" s="117"/>
      <c r="E12" s="118"/>
      <c r="F12" s="67">
        <v>96000</v>
      </c>
      <c r="G12" s="60"/>
      <c r="H12" s="61"/>
      <c r="I12" s="61"/>
      <c r="J12" s="62"/>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row>
    <row r="13" spans="1:66" ht="13.5" thickBot="1" x14ac:dyDescent="0.25">
      <c r="A13" s="60"/>
      <c r="B13" s="60"/>
      <c r="C13" s="108" t="s">
        <v>36</v>
      </c>
      <c r="D13" s="108"/>
      <c r="E13" s="108"/>
      <c r="F13" s="68">
        <f>SUM(F11:F12)</f>
        <v>217500</v>
      </c>
      <c r="G13" s="70"/>
      <c r="H13" s="61"/>
      <c r="I13" s="61"/>
      <c r="J13" s="62"/>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row>
    <row r="14" spans="1:66" ht="13.5" thickTop="1" x14ac:dyDescent="0.2">
      <c r="A14" s="60"/>
      <c r="B14" s="60"/>
      <c r="C14" s="60"/>
      <c r="D14" s="60"/>
      <c r="E14" s="60"/>
      <c r="F14" s="34" t="str">
        <f>IF(F13="","",IF(F13=217500,"Correct!","Try again!"))</f>
        <v>Correct!</v>
      </c>
      <c r="G14" s="60"/>
      <c r="H14" s="61"/>
      <c r="I14" s="61"/>
      <c r="J14" s="62"/>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row>
    <row r="15" spans="1:66" x14ac:dyDescent="0.2">
      <c r="A15" s="60"/>
      <c r="B15" s="23" t="s">
        <v>29</v>
      </c>
      <c r="C15" s="111" t="s">
        <v>30</v>
      </c>
      <c r="D15" s="111"/>
      <c r="E15" s="111"/>
      <c r="F15" s="60"/>
      <c r="G15" s="60"/>
      <c r="H15" s="61"/>
      <c r="I15" s="61"/>
      <c r="J15" s="62"/>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row>
    <row r="16" spans="1:66" x14ac:dyDescent="0.2">
      <c r="A16" s="60"/>
      <c r="B16" s="60"/>
      <c r="C16" s="115" t="s">
        <v>17</v>
      </c>
      <c r="D16" s="115"/>
      <c r="E16" s="116"/>
      <c r="F16" s="64">
        <f>F12</f>
        <v>96000</v>
      </c>
      <c r="G16" s="60"/>
      <c r="H16" s="61"/>
      <c r="I16" s="61"/>
      <c r="J16" s="62"/>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row>
    <row r="17" spans="1:66" x14ac:dyDescent="0.2">
      <c r="A17" s="60"/>
      <c r="B17" s="60"/>
      <c r="C17" s="109" t="s">
        <v>31</v>
      </c>
      <c r="D17" s="109"/>
      <c r="E17" s="110"/>
      <c r="F17" s="69">
        <v>126000</v>
      </c>
      <c r="G17" s="60"/>
      <c r="H17" s="61"/>
      <c r="I17" s="61"/>
      <c r="J17" s="62"/>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row>
    <row r="18" spans="1:66" ht="13.5" thickBot="1" x14ac:dyDescent="0.25">
      <c r="A18" s="60"/>
      <c r="B18" s="60"/>
      <c r="C18" s="108" t="s">
        <v>35</v>
      </c>
      <c r="D18" s="108"/>
      <c r="E18" s="108"/>
      <c r="F18" s="68">
        <f>SUM(F16:F17)</f>
        <v>222000</v>
      </c>
      <c r="G18" s="70"/>
      <c r="H18" s="61"/>
      <c r="I18" s="61"/>
      <c r="J18" s="62"/>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row>
    <row r="19" spans="1:66" ht="13.5" thickTop="1" x14ac:dyDescent="0.2">
      <c r="A19" s="60"/>
      <c r="B19" s="60"/>
      <c r="C19" s="60"/>
      <c r="D19" s="60"/>
      <c r="E19" s="60"/>
      <c r="F19" s="34" t="str">
        <f>IF(F18="","",IF(F18=222000,"Correct!","Try again!"))</f>
        <v>Correct!</v>
      </c>
      <c r="G19" s="60"/>
      <c r="H19" s="61"/>
      <c r="I19" s="61"/>
      <c r="J19" s="62"/>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row>
    <row r="20" spans="1:66" x14ac:dyDescent="0.2">
      <c r="A20" s="60"/>
      <c r="B20" s="23" t="s">
        <v>32</v>
      </c>
      <c r="C20" s="111" t="s">
        <v>34</v>
      </c>
      <c r="D20" s="111"/>
      <c r="E20" s="111"/>
      <c r="F20" s="60"/>
      <c r="G20" s="60"/>
      <c r="H20" s="61"/>
      <c r="I20" s="61"/>
      <c r="J20" s="62"/>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row>
    <row r="21" spans="1:66" x14ac:dyDescent="0.2">
      <c r="A21" s="60"/>
      <c r="B21" s="60"/>
      <c r="C21" s="114" t="s">
        <v>149</v>
      </c>
      <c r="D21" s="115"/>
      <c r="E21" s="116"/>
      <c r="F21" s="64">
        <f>F11</f>
        <v>121500</v>
      </c>
      <c r="G21" s="60"/>
      <c r="H21" s="61"/>
      <c r="I21" s="61"/>
      <c r="J21" s="62"/>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row>
    <row r="22" spans="1:66" x14ac:dyDescent="0.2">
      <c r="A22" s="60"/>
      <c r="B22" s="60"/>
      <c r="C22" s="112" t="s">
        <v>17</v>
      </c>
      <c r="D22" s="112"/>
      <c r="E22" s="113"/>
      <c r="F22" s="65">
        <f>F12</f>
        <v>96000</v>
      </c>
      <c r="G22" s="60"/>
      <c r="H22" s="61"/>
      <c r="I22" s="61"/>
      <c r="J22" s="62"/>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row>
    <row r="23" spans="1:66" x14ac:dyDescent="0.2">
      <c r="A23" s="60"/>
      <c r="B23" s="60"/>
      <c r="C23" s="109" t="s">
        <v>31</v>
      </c>
      <c r="D23" s="109"/>
      <c r="E23" s="110"/>
      <c r="F23" s="69">
        <f>F17</f>
        <v>126000</v>
      </c>
      <c r="G23" s="60"/>
      <c r="H23" s="61"/>
      <c r="I23" s="61"/>
      <c r="J23" s="62"/>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row>
    <row r="24" spans="1:66" ht="13.5" thickBot="1" x14ac:dyDescent="0.25">
      <c r="A24" s="60"/>
      <c r="B24" s="60"/>
      <c r="C24" s="108" t="s">
        <v>33</v>
      </c>
      <c r="D24" s="108"/>
      <c r="E24" s="108"/>
      <c r="F24" s="68">
        <f>SUM(F21:F23)</f>
        <v>343500</v>
      </c>
      <c r="G24" s="70"/>
      <c r="H24" s="61"/>
      <c r="I24" s="61"/>
      <c r="J24" s="62"/>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row>
    <row r="25" spans="1:66" ht="13.5" thickTop="1" x14ac:dyDescent="0.2">
      <c r="A25" s="60"/>
      <c r="B25" s="60"/>
      <c r="C25" s="60"/>
      <c r="D25" s="60"/>
      <c r="E25" s="60"/>
      <c r="F25" s="34" t="str">
        <f>IF(F24="","",IF(F24=343500,"Correct!","Try again!"))</f>
        <v>Correct!</v>
      </c>
      <c r="G25" s="60"/>
      <c r="H25" s="61"/>
      <c r="I25" s="61"/>
      <c r="J25" s="62"/>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row>
    <row r="26" spans="1:66" x14ac:dyDescent="0.2">
      <c r="A26" s="60"/>
      <c r="B26" s="23" t="s">
        <v>37</v>
      </c>
      <c r="C26" s="111" t="s">
        <v>38</v>
      </c>
      <c r="D26" s="111"/>
      <c r="E26" s="111"/>
      <c r="F26" s="60"/>
      <c r="G26" s="60"/>
      <c r="H26" s="61"/>
      <c r="I26" s="61"/>
      <c r="J26" s="62"/>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row>
    <row r="27" spans="1:66" x14ac:dyDescent="0.2">
      <c r="A27" s="60"/>
      <c r="B27" s="60"/>
      <c r="C27" s="115" t="s">
        <v>110</v>
      </c>
      <c r="D27" s="115"/>
      <c r="E27" s="116"/>
      <c r="F27" s="64">
        <v>4500</v>
      </c>
      <c r="G27" s="60"/>
      <c r="H27" s="71"/>
      <c r="I27" s="62"/>
      <c r="J27" s="62"/>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row>
    <row r="28" spans="1:66" x14ac:dyDescent="0.2">
      <c r="A28" s="60"/>
      <c r="B28" s="60"/>
      <c r="C28" s="112" t="s">
        <v>39</v>
      </c>
      <c r="D28" s="112"/>
      <c r="E28" s="113"/>
      <c r="F28" s="65">
        <f>F24</f>
        <v>343500</v>
      </c>
      <c r="G28" s="60"/>
      <c r="H28" s="71"/>
      <c r="I28" s="62"/>
      <c r="J28" s="62"/>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row>
    <row r="29" spans="1:66" x14ac:dyDescent="0.2">
      <c r="A29" s="60"/>
      <c r="B29" s="60"/>
      <c r="C29" s="109" t="s">
        <v>111</v>
      </c>
      <c r="D29" s="109"/>
      <c r="E29" s="110"/>
      <c r="F29" s="69">
        <v>3000</v>
      </c>
      <c r="G29" s="60"/>
      <c r="H29" s="71"/>
      <c r="I29" s="62"/>
      <c r="J29" s="62"/>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row>
    <row r="30" spans="1:66" ht="13.5" thickBot="1" x14ac:dyDescent="0.25">
      <c r="A30" s="60"/>
      <c r="B30" s="60"/>
      <c r="C30" s="108" t="s">
        <v>40</v>
      </c>
      <c r="D30" s="108"/>
      <c r="E30" s="108"/>
      <c r="F30" s="68">
        <f>F27+F28-F29</f>
        <v>345000</v>
      </c>
      <c r="G30" s="70"/>
      <c r="H30" s="71"/>
      <c r="I30" s="62"/>
      <c r="J30" s="62"/>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row>
    <row r="31" spans="1:66" ht="13.5" thickTop="1" x14ac:dyDescent="0.2">
      <c r="A31" s="60"/>
      <c r="B31" s="60"/>
      <c r="C31" s="60"/>
      <c r="D31" s="60"/>
      <c r="E31" s="60"/>
      <c r="F31" s="34" t="str">
        <f>IF(F30="","",IF(F30=345000,"Correct!","Try again!"))</f>
        <v>Correct!</v>
      </c>
      <c r="G31" s="60"/>
      <c r="H31" s="71"/>
      <c r="I31" s="62"/>
      <c r="J31" s="62"/>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row>
    <row r="32" spans="1:66" x14ac:dyDescent="0.2">
      <c r="A32" s="60"/>
      <c r="B32" s="23" t="s">
        <v>41</v>
      </c>
      <c r="C32" s="111" t="s">
        <v>42</v>
      </c>
      <c r="D32" s="111"/>
      <c r="E32" s="111"/>
      <c r="F32" s="60"/>
      <c r="G32" s="60"/>
      <c r="H32" s="71"/>
      <c r="I32" s="62"/>
      <c r="J32" s="62"/>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row>
    <row r="33" spans="1:10" x14ac:dyDescent="0.2">
      <c r="A33" s="59"/>
      <c r="B33" s="59"/>
      <c r="C33" s="115" t="s">
        <v>43</v>
      </c>
      <c r="D33" s="115"/>
      <c r="E33" s="116"/>
      <c r="F33" s="64">
        <f>F30</f>
        <v>345000</v>
      </c>
      <c r="G33" s="60"/>
      <c r="H33" s="57"/>
      <c r="I33" s="58"/>
      <c r="J33" s="58"/>
    </row>
    <row r="34" spans="1:10" x14ac:dyDescent="0.2">
      <c r="A34" s="59"/>
      <c r="B34" s="59"/>
      <c r="C34" s="112" t="s">
        <v>44</v>
      </c>
      <c r="D34" s="112"/>
      <c r="E34" s="113"/>
      <c r="F34" s="65">
        <v>27000</v>
      </c>
      <c r="G34" s="60"/>
      <c r="H34" s="57"/>
      <c r="I34" s="58"/>
      <c r="J34" s="58"/>
    </row>
    <row r="35" spans="1:10" x14ac:dyDescent="0.2">
      <c r="A35" s="59"/>
      <c r="B35" s="59"/>
      <c r="C35" s="109" t="s">
        <v>45</v>
      </c>
      <c r="D35" s="109"/>
      <c r="E35" s="110"/>
      <c r="F35" s="69">
        <v>36000</v>
      </c>
      <c r="G35" s="60"/>
      <c r="H35" s="57"/>
      <c r="I35" s="58"/>
      <c r="J35" s="58"/>
    </row>
    <row r="36" spans="1:10" ht="13.5" thickBot="1" x14ac:dyDescent="0.25">
      <c r="A36" s="59"/>
      <c r="B36" s="59"/>
      <c r="C36" s="108" t="s">
        <v>46</v>
      </c>
      <c r="D36" s="108"/>
      <c r="E36" s="108"/>
      <c r="F36" s="68">
        <f>F33+F34-F35</f>
        <v>336000</v>
      </c>
      <c r="G36" s="70"/>
      <c r="H36" s="57"/>
      <c r="I36" s="58"/>
      <c r="J36" s="58"/>
    </row>
    <row r="37" spans="1:10" ht="13.5" thickTop="1" x14ac:dyDescent="0.2">
      <c r="A37" s="59"/>
      <c r="B37" s="59"/>
      <c r="C37" s="59"/>
      <c r="D37" s="59"/>
      <c r="E37" s="59"/>
      <c r="F37" s="34" t="str">
        <f>IF(F36="","",IF(F36=336000,"Correct!","Try again!"))</f>
        <v>Correct!</v>
      </c>
      <c r="G37" s="59"/>
      <c r="H37" s="57"/>
      <c r="I37" s="58"/>
      <c r="J37" s="58"/>
    </row>
    <row r="38" spans="1:10" x14ac:dyDescent="0.2">
      <c r="A38" s="57"/>
      <c r="B38" s="57"/>
      <c r="C38" s="57"/>
      <c r="D38" s="57"/>
      <c r="E38" s="57"/>
      <c r="F38" s="57"/>
      <c r="G38" s="57"/>
      <c r="H38" s="57"/>
      <c r="I38" s="58"/>
      <c r="J38" s="58"/>
    </row>
    <row r="39" spans="1:10" x14ac:dyDescent="0.2">
      <c r="A39" s="57"/>
      <c r="B39" s="57"/>
      <c r="C39" s="57"/>
      <c r="D39" s="57"/>
      <c r="E39" s="57"/>
      <c r="F39" s="57"/>
      <c r="G39" s="57"/>
      <c r="H39" s="57"/>
      <c r="I39" s="58"/>
      <c r="J39" s="58"/>
    </row>
    <row r="40" spans="1:10" x14ac:dyDescent="0.2">
      <c r="A40" s="58"/>
      <c r="B40" s="58"/>
      <c r="C40" s="58"/>
      <c r="D40" s="58"/>
      <c r="E40" s="58"/>
      <c r="F40" s="58"/>
      <c r="G40" s="58"/>
      <c r="H40" s="58"/>
      <c r="I40" s="58"/>
      <c r="J40" s="58"/>
    </row>
    <row r="41" spans="1:10" x14ac:dyDescent="0.2">
      <c r="A41" s="58"/>
      <c r="B41" s="58"/>
      <c r="C41" s="58"/>
      <c r="D41" s="58"/>
      <c r="E41" s="58"/>
      <c r="F41" s="58"/>
      <c r="G41" s="58"/>
      <c r="H41" s="58"/>
      <c r="I41" s="58"/>
      <c r="J41" s="58"/>
    </row>
    <row r="42" spans="1:10" x14ac:dyDescent="0.2">
      <c r="A42" s="58"/>
      <c r="B42" s="58"/>
      <c r="C42" s="58"/>
      <c r="D42" s="58"/>
      <c r="E42" s="58"/>
      <c r="F42" s="58"/>
      <c r="G42" s="58"/>
      <c r="H42" s="58"/>
      <c r="I42" s="58"/>
      <c r="J42" s="58"/>
    </row>
    <row r="43" spans="1:10" x14ac:dyDescent="0.2">
      <c r="A43" s="58"/>
      <c r="B43" s="58"/>
      <c r="C43" s="58"/>
      <c r="D43" s="58"/>
      <c r="E43" s="58"/>
      <c r="F43" s="58"/>
      <c r="G43" s="58"/>
      <c r="H43" s="58"/>
      <c r="I43" s="58"/>
      <c r="J43" s="58"/>
    </row>
    <row r="44" spans="1:10" x14ac:dyDescent="0.2">
      <c r="A44" s="58"/>
      <c r="B44" s="58"/>
      <c r="C44" s="58"/>
      <c r="D44" s="58"/>
      <c r="E44" s="58"/>
      <c r="F44" s="58"/>
      <c r="G44" s="58"/>
      <c r="H44" s="58"/>
      <c r="I44" s="58"/>
      <c r="J44" s="58"/>
    </row>
    <row r="45" spans="1:10" x14ac:dyDescent="0.2">
      <c r="A45" s="58"/>
      <c r="B45" s="58"/>
      <c r="C45" s="58"/>
      <c r="D45" s="58"/>
      <c r="E45" s="58"/>
      <c r="F45" s="58"/>
      <c r="G45" s="58"/>
      <c r="H45" s="58"/>
      <c r="I45" s="58"/>
      <c r="J45" s="58"/>
    </row>
    <row r="46" spans="1:10" x14ac:dyDescent="0.2">
      <c r="A46" s="58"/>
      <c r="B46" s="58"/>
      <c r="C46" s="58"/>
      <c r="D46" s="58"/>
      <c r="E46" s="58"/>
      <c r="F46" s="58"/>
      <c r="G46" s="58"/>
      <c r="H46" s="58"/>
      <c r="I46" s="58"/>
      <c r="J46" s="58"/>
    </row>
    <row r="47" spans="1:10" x14ac:dyDescent="0.2">
      <c r="A47" s="58"/>
      <c r="B47" s="58"/>
      <c r="C47" s="58"/>
      <c r="D47" s="58"/>
      <c r="E47" s="58"/>
      <c r="F47" s="58"/>
      <c r="G47" s="58"/>
      <c r="H47" s="58"/>
      <c r="I47" s="58"/>
      <c r="J47" s="58"/>
    </row>
    <row r="48" spans="1:10" x14ac:dyDescent="0.2">
      <c r="A48" s="58"/>
      <c r="B48" s="58"/>
      <c r="C48" s="58"/>
      <c r="D48" s="58"/>
      <c r="E48" s="58"/>
      <c r="F48" s="58"/>
      <c r="G48" s="58"/>
      <c r="H48" s="58"/>
      <c r="I48" s="58"/>
      <c r="J48" s="58"/>
    </row>
    <row r="49" spans="1:10" x14ac:dyDescent="0.2">
      <c r="A49" s="58"/>
      <c r="B49" s="58"/>
      <c r="C49" s="58"/>
      <c r="D49" s="58"/>
      <c r="E49" s="58"/>
      <c r="F49" s="58"/>
      <c r="G49" s="58"/>
      <c r="H49" s="58"/>
      <c r="I49" s="58"/>
      <c r="J49" s="58"/>
    </row>
    <row r="50" spans="1:10" x14ac:dyDescent="0.2">
      <c r="A50" s="58"/>
      <c r="B50" s="58"/>
      <c r="C50" s="58"/>
      <c r="D50" s="58"/>
      <c r="E50" s="58"/>
      <c r="F50" s="58"/>
      <c r="G50" s="58"/>
      <c r="H50" s="58"/>
      <c r="I50" s="58"/>
      <c r="J50" s="58"/>
    </row>
    <row r="51" spans="1:10" x14ac:dyDescent="0.2">
      <c r="A51" s="58"/>
      <c r="B51" s="58"/>
      <c r="C51" s="58"/>
      <c r="D51" s="58"/>
      <c r="E51" s="58"/>
      <c r="F51" s="58"/>
      <c r="G51" s="58"/>
      <c r="H51" s="58"/>
      <c r="I51" s="58"/>
      <c r="J51" s="58"/>
    </row>
    <row r="52" spans="1:10" x14ac:dyDescent="0.2">
      <c r="A52" s="58"/>
      <c r="B52" s="58"/>
      <c r="C52" s="58"/>
      <c r="D52" s="58"/>
      <c r="E52" s="58"/>
      <c r="F52" s="58"/>
      <c r="G52" s="58"/>
      <c r="H52" s="58"/>
      <c r="I52" s="58"/>
      <c r="J52" s="58"/>
    </row>
    <row r="53" spans="1:10" x14ac:dyDescent="0.2">
      <c r="A53" s="58"/>
      <c r="B53" s="58"/>
      <c r="C53" s="58"/>
      <c r="D53" s="58"/>
      <c r="E53" s="58"/>
      <c r="F53" s="58"/>
      <c r="G53" s="58"/>
      <c r="H53" s="58"/>
      <c r="I53" s="58"/>
      <c r="J53" s="58"/>
    </row>
    <row r="54" spans="1:10" x14ac:dyDescent="0.2">
      <c r="A54" s="58"/>
      <c r="B54" s="58"/>
      <c r="C54" s="58"/>
      <c r="D54" s="58"/>
      <c r="E54" s="58"/>
      <c r="F54" s="58"/>
      <c r="G54" s="58"/>
      <c r="H54" s="58"/>
      <c r="I54" s="58"/>
      <c r="J54" s="58"/>
    </row>
    <row r="55" spans="1:10" x14ac:dyDescent="0.2">
      <c r="A55" s="58"/>
      <c r="B55" s="58"/>
      <c r="C55" s="58"/>
      <c r="D55" s="58"/>
      <c r="E55" s="58"/>
      <c r="F55" s="58"/>
      <c r="G55" s="58"/>
      <c r="H55" s="58"/>
      <c r="I55" s="58"/>
      <c r="J55" s="58"/>
    </row>
    <row r="56" spans="1:10" x14ac:dyDescent="0.2">
      <c r="A56" s="58"/>
      <c r="B56" s="58"/>
      <c r="C56" s="58"/>
      <c r="D56" s="58"/>
      <c r="E56" s="58"/>
      <c r="F56" s="58"/>
      <c r="G56" s="58"/>
      <c r="H56" s="58"/>
      <c r="I56" s="58"/>
      <c r="J56" s="58"/>
    </row>
    <row r="57" spans="1:10" x14ac:dyDescent="0.2">
      <c r="A57" s="58"/>
      <c r="B57" s="58"/>
      <c r="C57" s="58"/>
      <c r="D57" s="58"/>
      <c r="E57" s="58"/>
      <c r="F57" s="58"/>
      <c r="G57" s="58"/>
      <c r="H57" s="58"/>
      <c r="I57" s="58"/>
      <c r="J57" s="58"/>
    </row>
    <row r="58" spans="1:10" x14ac:dyDescent="0.2">
      <c r="A58" s="58"/>
      <c r="B58" s="58"/>
      <c r="C58" s="58"/>
      <c r="D58" s="58"/>
      <c r="E58" s="58"/>
      <c r="F58" s="58"/>
      <c r="G58" s="58"/>
      <c r="H58" s="58"/>
      <c r="I58" s="58"/>
      <c r="J58" s="58"/>
    </row>
    <row r="59" spans="1:10" x14ac:dyDescent="0.2">
      <c r="A59" s="58"/>
      <c r="B59" s="58"/>
      <c r="C59" s="58"/>
      <c r="D59" s="58"/>
      <c r="E59" s="58"/>
      <c r="F59" s="58"/>
      <c r="G59" s="58"/>
      <c r="H59" s="58"/>
      <c r="I59" s="58"/>
      <c r="J59" s="58"/>
    </row>
    <row r="60" spans="1:10" x14ac:dyDescent="0.2">
      <c r="A60" s="58"/>
      <c r="B60" s="58"/>
      <c r="C60" s="58"/>
      <c r="D60" s="58"/>
      <c r="E60" s="58"/>
      <c r="F60" s="58"/>
      <c r="G60" s="58"/>
      <c r="H60" s="58"/>
      <c r="I60" s="58"/>
      <c r="J60" s="58"/>
    </row>
    <row r="61" spans="1:10" x14ac:dyDescent="0.2">
      <c r="A61" s="58"/>
      <c r="B61" s="58"/>
      <c r="C61" s="58"/>
      <c r="D61" s="58"/>
      <c r="E61" s="58"/>
      <c r="F61" s="58"/>
      <c r="G61" s="58"/>
      <c r="H61" s="58"/>
      <c r="I61" s="58"/>
      <c r="J61" s="58"/>
    </row>
    <row r="62" spans="1:10" x14ac:dyDescent="0.2">
      <c r="A62" s="58"/>
      <c r="B62" s="58"/>
      <c r="C62" s="58"/>
      <c r="D62" s="58"/>
      <c r="E62" s="58"/>
      <c r="F62" s="58"/>
      <c r="G62" s="58"/>
      <c r="H62" s="58"/>
      <c r="I62" s="58"/>
      <c r="J62" s="58"/>
    </row>
    <row r="63" spans="1:10" x14ac:dyDescent="0.2">
      <c r="A63" s="58"/>
      <c r="B63" s="58"/>
      <c r="C63" s="58"/>
      <c r="D63" s="58"/>
      <c r="E63" s="58"/>
      <c r="F63" s="58"/>
      <c r="G63" s="58"/>
      <c r="H63" s="58"/>
      <c r="I63" s="58"/>
      <c r="J63" s="58"/>
    </row>
    <row r="64" spans="1:10" x14ac:dyDescent="0.2">
      <c r="A64" s="58"/>
      <c r="B64" s="58"/>
      <c r="C64" s="58"/>
      <c r="D64" s="58"/>
      <c r="E64" s="58"/>
      <c r="F64" s="58"/>
      <c r="G64" s="58"/>
      <c r="H64" s="58"/>
      <c r="I64" s="58"/>
      <c r="J64" s="58"/>
    </row>
    <row r="65" spans="1:10" x14ac:dyDescent="0.2">
      <c r="A65" s="58"/>
      <c r="B65" s="58"/>
      <c r="C65" s="58"/>
      <c r="D65" s="58"/>
      <c r="E65" s="58"/>
      <c r="F65" s="58"/>
      <c r="G65" s="58"/>
      <c r="H65" s="58"/>
      <c r="I65" s="58"/>
      <c r="J65" s="58"/>
    </row>
    <row r="66" spans="1:10" x14ac:dyDescent="0.2">
      <c r="A66" s="58"/>
      <c r="B66" s="58"/>
      <c r="C66" s="58"/>
      <c r="D66" s="58"/>
      <c r="E66" s="58"/>
      <c r="F66" s="58"/>
      <c r="G66" s="58"/>
      <c r="H66" s="58"/>
      <c r="I66" s="58"/>
      <c r="J66" s="58"/>
    </row>
    <row r="67" spans="1:10" x14ac:dyDescent="0.2">
      <c r="A67" s="58"/>
      <c r="B67" s="58"/>
      <c r="C67" s="58"/>
      <c r="D67" s="58"/>
      <c r="E67" s="58"/>
      <c r="F67" s="58"/>
      <c r="G67" s="58"/>
      <c r="H67" s="58"/>
      <c r="I67" s="58"/>
      <c r="J67" s="58"/>
    </row>
    <row r="68" spans="1:10" x14ac:dyDescent="0.2">
      <c r="A68" s="58"/>
      <c r="B68" s="58"/>
      <c r="C68" s="58"/>
      <c r="D68" s="58"/>
      <c r="E68" s="58"/>
      <c r="F68" s="58"/>
      <c r="G68" s="58"/>
      <c r="H68" s="58"/>
      <c r="I68" s="58"/>
      <c r="J68" s="58"/>
    </row>
    <row r="69" spans="1:10" x14ac:dyDescent="0.2">
      <c r="A69" s="58"/>
      <c r="B69" s="58"/>
      <c r="C69" s="58"/>
      <c r="D69" s="58"/>
      <c r="E69" s="58"/>
      <c r="F69" s="58"/>
      <c r="G69" s="58"/>
      <c r="H69" s="58"/>
      <c r="I69" s="58"/>
      <c r="J69" s="58"/>
    </row>
    <row r="70" spans="1:10" x14ac:dyDescent="0.2">
      <c r="A70" s="58"/>
      <c r="B70" s="58"/>
      <c r="C70" s="58"/>
      <c r="D70" s="58"/>
      <c r="E70" s="58"/>
      <c r="F70" s="58"/>
      <c r="G70" s="58"/>
      <c r="H70" s="58"/>
      <c r="I70" s="58"/>
      <c r="J70" s="58"/>
    </row>
    <row r="71" spans="1:10" x14ac:dyDescent="0.2">
      <c r="A71" s="58"/>
      <c r="B71" s="58"/>
      <c r="C71" s="58"/>
      <c r="D71" s="58"/>
      <c r="E71" s="58"/>
      <c r="F71" s="58"/>
      <c r="G71" s="58"/>
      <c r="H71" s="58"/>
      <c r="I71" s="58"/>
      <c r="J71" s="58"/>
    </row>
    <row r="72" spans="1:10" x14ac:dyDescent="0.2">
      <c r="A72" s="58"/>
      <c r="B72" s="58"/>
      <c r="C72" s="58"/>
      <c r="D72" s="58"/>
      <c r="E72" s="58"/>
      <c r="F72" s="58"/>
      <c r="G72" s="58"/>
      <c r="H72" s="58"/>
      <c r="I72" s="58"/>
      <c r="J72" s="58"/>
    </row>
    <row r="73" spans="1:10" x14ac:dyDescent="0.2">
      <c r="A73" s="58"/>
      <c r="B73" s="58"/>
      <c r="C73" s="58"/>
      <c r="D73" s="58"/>
      <c r="E73" s="58"/>
      <c r="F73" s="58"/>
      <c r="G73" s="58"/>
      <c r="H73" s="58"/>
      <c r="I73" s="58"/>
      <c r="J73" s="58"/>
    </row>
    <row r="74" spans="1:10" x14ac:dyDescent="0.2">
      <c r="A74" s="58"/>
      <c r="B74" s="58"/>
      <c r="C74" s="58"/>
      <c r="D74" s="58"/>
      <c r="E74" s="58"/>
      <c r="F74" s="58"/>
      <c r="G74" s="58"/>
      <c r="H74" s="58"/>
      <c r="I74" s="58"/>
      <c r="J74" s="58"/>
    </row>
    <row r="75" spans="1:10" x14ac:dyDescent="0.2">
      <c r="A75" s="58"/>
      <c r="B75" s="58"/>
      <c r="C75" s="58"/>
      <c r="D75" s="58"/>
      <c r="E75" s="58"/>
      <c r="F75" s="58"/>
      <c r="G75" s="58"/>
      <c r="H75" s="58"/>
      <c r="I75" s="58"/>
      <c r="J75" s="58"/>
    </row>
    <row r="76" spans="1:10" x14ac:dyDescent="0.2">
      <c r="A76" s="58"/>
      <c r="B76" s="58"/>
      <c r="C76" s="58"/>
      <c r="D76" s="58"/>
      <c r="E76" s="58"/>
      <c r="F76" s="58"/>
      <c r="G76" s="58"/>
      <c r="H76" s="58"/>
      <c r="I76" s="58"/>
      <c r="J76" s="58"/>
    </row>
    <row r="77" spans="1:10" x14ac:dyDescent="0.2">
      <c r="A77" s="58"/>
      <c r="B77" s="58"/>
      <c r="C77" s="58"/>
      <c r="D77" s="58"/>
      <c r="E77" s="58"/>
      <c r="F77" s="58"/>
      <c r="G77" s="58"/>
      <c r="H77" s="58"/>
      <c r="I77" s="58"/>
      <c r="J77" s="58"/>
    </row>
    <row r="78" spans="1:10" x14ac:dyDescent="0.2">
      <c r="A78" s="58"/>
      <c r="B78" s="58"/>
      <c r="C78" s="58"/>
      <c r="D78" s="58"/>
      <c r="E78" s="58"/>
      <c r="F78" s="58"/>
      <c r="G78" s="58"/>
      <c r="H78" s="58"/>
      <c r="I78" s="58"/>
      <c r="J78" s="58"/>
    </row>
    <row r="79" spans="1:10" x14ac:dyDescent="0.2">
      <c r="A79" s="58"/>
      <c r="B79" s="58"/>
      <c r="C79" s="58"/>
      <c r="D79" s="58"/>
      <c r="E79" s="58"/>
      <c r="F79" s="58"/>
      <c r="G79" s="58"/>
      <c r="H79" s="58"/>
      <c r="I79" s="58"/>
      <c r="J79" s="58"/>
    </row>
    <row r="80" spans="1:10" x14ac:dyDescent="0.2">
      <c r="A80" s="58"/>
      <c r="B80" s="58"/>
      <c r="C80" s="58"/>
      <c r="D80" s="58"/>
      <c r="E80" s="58"/>
      <c r="F80" s="58"/>
      <c r="G80" s="58"/>
      <c r="H80" s="58"/>
      <c r="I80" s="58"/>
      <c r="J80" s="58"/>
    </row>
    <row r="81" spans="1:10" x14ac:dyDescent="0.2">
      <c r="A81" s="58"/>
      <c r="B81" s="58"/>
      <c r="C81" s="58"/>
      <c r="D81" s="58"/>
      <c r="E81" s="58"/>
      <c r="F81" s="58"/>
      <c r="G81" s="58"/>
      <c r="H81" s="58"/>
      <c r="I81" s="58"/>
      <c r="J81" s="58"/>
    </row>
    <row r="82" spans="1:10" x14ac:dyDescent="0.2">
      <c r="A82" s="58"/>
      <c r="B82" s="58"/>
      <c r="C82" s="58"/>
      <c r="D82" s="58"/>
      <c r="E82" s="58"/>
      <c r="F82" s="58"/>
      <c r="G82" s="58"/>
      <c r="H82" s="58"/>
      <c r="I82" s="58"/>
      <c r="J82" s="58"/>
    </row>
    <row r="83" spans="1:10" x14ac:dyDescent="0.2">
      <c r="A83" s="58"/>
      <c r="B83" s="58"/>
      <c r="C83" s="58"/>
      <c r="D83" s="58"/>
      <c r="E83" s="58"/>
      <c r="F83" s="58"/>
      <c r="G83" s="58"/>
      <c r="H83" s="58"/>
      <c r="I83" s="58"/>
      <c r="J83" s="58"/>
    </row>
    <row r="84" spans="1:10" x14ac:dyDescent="0.2">
      <c r="A84" s="58"/>
      <c r="B84" s="58"/>
      <c r="C84" s="58"/>
      <c r="D84" s="58"/>
      <c r="E84" s="58"/>
      <c r="F84" s="58"/>
      <c r="G84" s="58"/>
      <c r="H84" s="58"/>
      <c r="I84" s="58"/>
      <c r="J84" s="58"/>
    </row>
    <row r="85" spans="1:10" x14ac:dyDescent="0.2">
      <c r="A85" s="58"/>
      <c r="B85" s="58"/>
      <c r="C85" s="58"/>
      <c r="D85" s="58"/>
      <c r="E85" s="58"/>
      <c r="F85" s="58"/>
      <c r="G85" s="58"/>
      <c r="H85" s="58"/>
      <c r="I85" s="58"/>
      <c r="J85" s="58"/>
    </row>
    <row r="86" spans="1:10" x14ac:dyDescent="0.2">
      <c r="A86" s="58"/>
      <c r="B86" s="58"/>
      <c r="C86" s="58"/>
      <c r="D86" s="58"/>
      <c r="E86" s="58"/>
      <c r="F86" s="58"/>
      <c r="G86" s="58"/>
      <c r="H86" s="58"/>
      <c r="I86" s="58"/>
      <c r="J86" s="58"/>
    </row>
    <row r="87" spans="1:10" x14ac:dyDescent="0.2">
      <c r="A87" s="58"/>
      <c r="B87" s="58"/>
      <c r="C87" s="58"/>
      <c r="D87" s="58"/>
      <c r="E87" s="58"/>
      <c r="F87" s="58"/>
      <c r="G87" s="58"/>
      <c r="H87" s="58"/>
      <c r="I87" s="58"/>
      <c r="J87" s="58"/>
    </row>
    <row r="88" spans="1:10" x14ac:dyDescent="0.2">
      <c r="A88" s="58"/>
      <c r="B88" s="58"/>
      <c r="C88" s="58"/>
      <c r="D88" s="58"/>
      <c r="E88" s="58"/>
      <c r="F88" s="58"/>
      <c r="G88" s="58"/>
      <c r="H88" s="58"/>
      <c r="I88" s="58"/>
      <c r="J88" s="58"/>
    </row>
    <row r="89" spans="1:10" x14ac:dyDescent="0.2">
      <c r="A89" s="58"/>
      <c r="B89" s="58"/>
      <c r="C89" s="58"/>
      <c r="D89" s="58"/>
      <c r="E89" s="58"/>
      <c r="F89" s="58"/>
      <c r="G89" s="58"/>
      <c r="H89" s="58"/>
      <c r="I89" s="58"/>
      <c r="J89" s="58"/>
    </row>
    <row r="90" spans="1:10" x14ac:dyDescent="0.2">
      <c r="A90" s="58"/>
      <c r="B90" s="58"/>
      <c r="C90" s="58"/>
      <c r="D90" s="58"/>
      <c r="E90" s="58"/>
      <c r="F90" s="58"/>
      <c r="G90" s="58"/>
      <c r="H90" s="58"/>
      <c r="I90" s="58"/>
      <c r="J90" s="58"/>
    </row>
    <row r="91" spans="1:10" x14ac:dyDescent="0.2">
      <c r="A91" s="58"/>
      <c r="B91" s="58"/>
      <c r="C91" s="58"/>
      <c r="D91" s="58"/>
      <c r="E91" s="58"/>
      <c r="F91" s="58"/>
      <c r="G91" s="58"/>
      <c r="H91" s="58"/>
      <c r="I91" s="58"/>
      <c r="J91" s="58"/>
    </row>
    <row r="92" spans="1:10" x14ac:dyDescent="0.2">
      <c r="A92" s="58"/>
      <c r="B92" s="58"/>
      <c r="C92" s="58"/>
      <c r="D92" s="58"/>
      <c r="E92" s="58"/>
      <c r="F92" s="58"/>
      <c r="G92" s="58"/>
      <c r="H92" s="58"/>
      <c r="I92" s="58"/>
      <c r="J92" s="58"/>
    </row>
    <row r="93" spans="1:10" x14ac:dyDescent="0.2">
      <c r="A93" s="58"/>
      <c r="B93" s="58"/>
      <c r="C93" s="58"/>
      <c r="D93" s="58"/>
      <c r="E93" s="58"/>
      <c r="F93" s="58"/>
      <c r="G93" s="58"/>
      <c r="H93" s="58"/>
      <c r="I93" s="58"/>
      <c r="J93" s="58"/>
    </row>
    <row r="94" spans="1:10" x14ac:dyDescent="0.2">
      <c r="A94" s="58"/>
      <c r="B94" s="58"/>
      <c r="C94" s="58"/>
      <c r="D94" s="58"/>
      <c r="E94" s="58"/>
      <c r="F94" s="58"/>
      <c r="G94" s="58"/>
      <c r="H94" s="58"/>
      <c r="I94" s="58"/>
      <c r="J94" s="58"/>
    </row>
    <row r="95" spans="1:10" x14ac:dyDescent="0.2">
      <c r="A95" s="58"/>
      <c r="B95" s="58"/>
      <c r="C95" s="58"/>
      <c r="D95" s="58"/>
      <c r="E95" s="58"/>
      <c r="F95" s="58"/>
      <c r="G95" s="58"/>
      <c r="H95" s="58"/>
      <c r="I95" s="58"/>
      <c r="J95" s="58"/>
    </row>
    <row r="96" spans="1:10" x14ac:dyDescent="0.2">
      <c r="A96" s="58"/>
      <c r="B96" s="58"/>
      <c r="C96" s="58"/>
      <c r="D96" s="58"/>
      <c r="E96" s="58"/>
      <c r="F96" s="58"/>
      <c r="G96" s="58"/>
      <c r="H96" s="58"/>
      <c r="I96" s="58"/>
      <c r="J96" s="58"/>
    </row>
    <row r="97" spans="1:10" x14ac:dyDescent="0.2">
      <c r="A97" s="58"/>
      <c r="B97" s="58"/>
      <c r="C97" s="58"/>
      <c r="D97" s="58"/>
      <c r="E97" s="58"/>
      <c r="F97" s="58"/>
      <c r="G97" s="58"/>
      <c r="H97" s="58"/>
      <c r="I97" s="58"/>
      <c r="J97" s="58"/>
    </row>
    <row r="98" spans="1:10" x14ac:dyDescent="0.2">
      <c r="A98" s="58"/>
      <c r="B98" s="58"/>
      <c r="C98" s="58"/>
      <c r="D98" s="58"/>
      <c r="E98" s="58"/>
      <c r="F98" s="58"/>
      <c r="G98" s="58"/>
      <c r="H98" s="58"/>
      <c r="I98" s="58"/>
      <c r="J98" s="58"/>
    </row>
    <row r="99" spans="1:10" x14ac:dyDescent="0.2">
      <c r="A99" s="58"/>
      <c r="B99" s="58"/>
      <c r="C99" s="58"/>
      <c r="D99" s="58"/>
      <c r="E99" s="58"/>
      <c r="F99" s="58"/>
      <c r="G99" s="58"/>
      <c r="H99" s="58"/>
      <c r="I99" s="58"/>
      <c r="J99" s="58"/>
    </row>
    <row r="100" spans="1:10" x14ac:dyDescent="0.2">
      <c r="A100" s="58"/>
      <c r="B100" s="58"/>
      <c r="C100" s="58"/>
      <c r="D100" s="58"/>
      <c r="E100" s="58"/>
      <c r="F100" s="58"/>
      <c r="G100" s="58"/>
      <c r="H100" s="58"/>
      <c r="I100" s="58"/>
      <c r="J100" s="58"/>
    </row>
    <row r="101" spans="1:10" x14ac:dyDescent="0.2">
      <c r="A101" s="58"/>
      <c r="B101" s="58"/>
      <c r="C101" s="58"/>
      <c r="D101" s="58"/>
      <c r="E101" s="58"/>
      <c r="F101" s="58"/>
      <c r="G101" s="58"/>
      <c r="H101" s="58"/>
      <c r="I101" s="58"/>
      <c r="J101" s="58"/>
    </row>
    <row r="102" spans="1:10" x14ac:dyDescent="0.2">
      <c r="A102" s="58"/>
      <c r="B102" s="58"/>
      <c r="C102" s="58"/>
      <c r="D102" s="58"/>
      <c r="E102" s="58"/>
      <c r="F102" s="58"/>
      <c r="G102" s="58"/>
      <c r="H102" s="58"/>
      <c r="I102" s="58"/>
      <c r="J102" s="58"/>
    </row>
    <row r="103" spans="1:10" x14ac:dyDescent="0.2">
      <c r="A103" s="58"/>
      <c r="B103" s="58"/>
      <c r="C103" s="58"/>
      <c r="D103" s="58"/>
      <c r="E103" s="58"/>
      <c r="F103" s="58"/>
      <c r="G103" s="58"/>
      <c r="H103" s="58"/>
      <c r="I103" s="58"/>
      <c r="J103" s="58"/>
    </row>
    <row r="104" spans="1:10" x14ac:dyDescent="0.2">
      <c r="A104" s="58"/>
      <c r="B104" s="58"/>
      <c r="C104" s="58"/>
      <c r="D104" s="58"/>
      <c r="E104" s="58"/>
      <c r="F104" s="58"/>
      <c r="G104" s="58"/>
      <c r="H104" s="58"/>
      <c r="I104" s="58"/>
      <c r="J104" s="58"/>
    </row>
    <row r="105" spans="1:10" x14ac:dyDescent="0.2">
      <c r="A105" s="58"/>
      <c r="B105" s="58"/>
      <c r="C105" s="58"/>
      <c r="D105" s="58"/>
      <c r="E105" s="58"/>
      <c r="F105" s="58"/>
      <c r="G105" s="58"/>
      <c r="H105" s="58"/>
      <c r="I105" s="58"/>
      <c r="J105" s="58"/>
    </row>
    <row r="106" spans="1:10" x14ac:dyDescent="0.2">
      <c r="A106" s="58"/>
      <c r="B106" s="58"/>
      <c r="C106" s="58"/>
      <c r="D106" s="58"/>
      <c r="E106" s="58"/>
      <c r="F106" s="58"/>
      <c r="G106" s="58"/>
      <c r="H106" s="58"/>
      <c r="I106" s="58"/>
      <c r="J106" s="58"/>
    </row>
    <row r="107" spans="1:10" x14ac:dyDescent="0.2">
      <c r="A107" s="58"/>
      <c r="B107" s="58"/>
      <c r="C107" s="58"/>
      <c r="D107" s="58"/>
      <c r="E107" s="58"/>
      <c r="F107" s="58"/>
      <c r="G107" s="58"/>
      <c r="H107" s="58"/>
      <c r="I107" s="58"/>
      <c r="J107" s="58"/>
    </row>
    <row r="108" spans="1:10" x14ac:dyDescent="0.2">
      <c r="A108" s="58"/>
      <c r="B108" s="58"/>
      <c r="C108" s="58"/>
      <c r="D108" s="58"/>
      <c r="E108" s="58"/>
      <c r="F108" s="58"/>
      <c r="G108" s="58"/>
      <c r="H108" s="58"/>
      <c r="I108" s="58"/>
      <c r="J108" s="58"/>
    </row>
    <row r="109" spans="1:10" x14ac:dyDescent="0.2">
      <c r="A109" s="58"/>
      <c r="B109" s="58"/>
      <c r="C109" s="58"/>
      <c r="D109" s="58"/>
      <c r="E109" s="58"/>
      <c r="F109" s="58"/>
      <c r="G109" s="58"/>
      <c r="H109" s="58"/>
      <c r="I109" s="58"/>
      <c r="J109" s="58"/>
    </row>
    <row r="110" spans="1:10" x14ac:dyDescent="0.2">
      <c r="A110" s="58"/>
      <c r="B110" s="58"/>
      <c r="C110" s="58"/>
      <c r="D110" s="58"/>
      <c r="E110" s="58"/>
      <c r="F110" s="58"/>
      <c r="G110" s="58"/>
      <c r="H110" s="58"/>
      <c r="I110" s="58"/>
      <c r="J110" s="58"/>
    </row>
    <row r="111" spans="1:10" x14ac:dyDescent="0.2">
      <c r="A111" s="58"/>
      <c r="B111" s="58"/>
      <c r="C111" s="58"/>
      <c r="D111" s="58"/>
      <c r="E111" s="58"/>
      <c r="F111" s="58"/>
      <c r="G111" s="58"/>
      <c r="H111" s="58"/>
      <c r="I111" s="58"/>
      <c r="J111" s="58"/>
    </row>
    <row r="112" spans="1:10" x14ac:dyDescent="0.2">
      <c r="A112" s="58"/>
      <c r="B112" s="58"/>
      <c r="C112" s="58"/>
      <c r="D112" s="58"/>
      <c r="E112" s="58"/>
      <c r="F112" s="58"/>
      <c r="G112" s="58"/>
      <c r="H112" s="58"/>
      <c r="I112" s="58"/>
      <c r="J112" s="58"/>
    </row>
    <row r="113" spans="1:10" x14ac:dyDescent="0.2">
      <c r="A113" s="58"/>
      <c r="B113" s="58"/>
      <c r="C113" s="58"/>
      <c r="D113" s="58"/>
      <c r="E113" s="58"/>
      <c r="F113" s="58"/>
      <c r="G113" s="58"/>
      <c r="H113" s="58"/>
      <c r="I113" s="58"/>
      <c r="J113" s="58"/>
    </row>
    <row r="114" spans="1:10" x14ac:dyDescent="0.2">
      <c r="A114" s="58"/>
      <c r="B114" s="58"/>
      <c r="C114" s="58"/>
      <c r="D114" s="58"/>
      <c r="E114" s="58"/>
      <c r="F114" s="58"/>
      <c r="G114" s="58"/>
      <c r="H114" s="58"/>
      <c r="I114" s="58"/>
      <c r="J114" s="58"/>
    </row>
    <row r="115" spans="1:10" x14ac:dyDescent="0.2">
      <c r="A115" s="58"/>
      <c r="B115" s="58"/>
      <c r="C115" s="58"/>
      <c r="D115" s="58"/>
      <c r="E115" s="58"/>
      <c r="F115" s="58"/>
      <c r="G115" s="58"/>
      <c r="H115" s="58"/>
      <c r="I115" s="58"/>
      <c r="J115" s="58"/>
    </row>
    <row r="116" spans="1:10" x14ac:dyDescent="0.2">
      <c r="A116" s="58"/>
      <c r="B116" s="58"/>
      <c r="C116" s="58"/>
      <c r="D116" s="58"/>
      <c r="E116" s="58"/>
      <c r="F116" s="58"/>
      <c r="G116" s="58"/>
      <c r="H116" s="58"/>
      <c r="I116" s="58"/>
      <c r="J116" s="58"/>
    </row>
    <row r="117" spans="1:10" x14ac:dyDescent="0.2">
      <c r="A117" s="58"/>
      <c r="B117" s="58"/>
      <c r="C117" s="58"/>
      <c r="D117" s="58"/>
      <c r="E117" s="58"/>
      <c r="F117" s="58"/>
      <c r="G117" s="58"/>
      <c r="H117" s="58"/>
      <c r="I117" s="58"/>
      <c r="J117" s="58"/>
    </row>
    <row r="118" spans="1:10" x14ac:dyDescent="0.2">
      <c r="A118" s="58"/>
      <c r="B118" s="58"/>
      <c r="C118" s="58"/>
      <c r="D118" s="58"/>
      <c r="E118" s="58"/>
      <c r="F118" s="58"/>
      <c r="G118" s="58"/>
      <c r="H118" s="58"/>
      <c r="I118" s="58"/>
      <c r="J118" s="58"/>
    </row>
    <row r="119" spans="1:10" x14ac:dyDescent="0.2">
      <c r="A119" s="58"/>
      <c r="B119" s="58"/>
      <c r="C119" s="58"/>
      <c r="D119" s="58"/>
      <c r="E119" s="58"/>
      <c r="F119" s="58"/>
      <c r="G119" s="58"/>
      <c r="H119" s="58"/>
      <c r="I119" s="58"/>
      <c r="J119" s="58"/>
    </row>
    <row r="120" spans="1:10" x14ac:dyDescent="0.2">
      <c r="A120" s="58"/>
      <c r="B120" s="58"/>
      <c r="C120" s="58"/>
      <c r="D120" s="58"/>
      <c r="E120" s="58"/>
      <c r="F120" s="58"/>
      <c r="G120" s="58"/>
      <c r="H120" s="58"/>
      <c r="I120" s="58"/>
      <c r="J120" s="58"/>
    </row>
    <row r="121" spans="1:10" x14ac:dyDescent="0.2">
      <c r="A121" s="58"/>
      <c r="B121" s="58"/>
      <c r="C121" s="58"/>
      <c r="D121" s="58"/>
      <c r="E121" s="58"/>
      <c r="F121" s="58"/>
      <c r="G121" s="58"/>
      <c r="H121" s="58"/>
      <c r="I121" s="58"/>
      <c r="J121" s="58"/>
    </row>
    <row r="122" spans="1:10" x14ac:dyDescent="0.2">
      <c r="A122" s="58"/>
      <c r="B122" s="58"/>
      <c r="C122" s="58"/>
      <c r="D122" s="58"/>
      <c r="E122" s="58"/>
      <c r="F122" s="58"/>
      <c r="G122" s="58"/>
      <c r="H122" s="58"/>
      <c r="I122" s="58"/>
      <c r="J122" s="58"/>
    </row>
    <row r="123" spans="1:10" x14ac:dyDescent="0.2">
      <c r="A123" s="58"/>
      <c r="B123" s="58"/>
      <c r="C123" s="58"/>
      <c r="D123" s="58"/>
      <c r="E123" s="58"/>
      <c r="F123" s="58"/>
      <c r="G123" s="58"/>
      <c r="H123" s="58"/>
      <c r="I123" s="58"/>
      <c r="J123" s="58"/>
    </row>
    <row r="124" spans="1:10" x14ac:dyDescent="0.2">
      <c r="A124" s="58"/>
      <c r="B124" s="58"/>
      <c r="C124" s="58"/>
      <c r="D124" s="58"/>
      <c r="E124" s="58"/>
      <c r="F124" s="58"/>
      <c r="G124" s="58"/>
      <c r="H124" s="58"/>
      <c r="I124" s="58"/>
      <c r="J124" s="58"/>
    </row>
    <row r="125" spans="1:10" x14ac:dyDescent="0.2">
      <c r="A125" s="58"/>
      <c r="B125" s="58"/>
      <c r="C125" s="58"/>
      <c r="D125" s="58"/>
      <c r="E125" s="58"/>
      <c r="F125" s="58"/>
      <c r="G125" s="58"/>
      <c r="H125" s="58"/>
      <c r="I125" s="58"/>
      <c r="J125" s="58"/>
    </row>
    <row r="126" spans="1:10" x14ac:dyDescent="0.2">
      <c r="A126" s="58"/>
      <c r="B126" s="58"/>
      <c r="C126" s="58"/>
      <c r="D126" s="58"/>
      <c r="E126" s="58"/>
      <c r="F126" s="58"/>
      <c r="G126" s="58"/>
      <c r="H126" s="58"/>
      <c r="I126" s="58"/>
      <c r="J126" s="58"/>
    </row>
    <row r="127" spans="1:10" x14ac:dyDescent="0.2">
      <c r="A127" s="58"/>
      <c r="B127" s="58"/>
      <c r="C127" s="58"/>
      <c r="D127" s="58"/>
      <c r="E127" s="58"/>
      <c r="F127" s="58"/>
      <c r="G127" s="58"/>
      <c r="H127" s="58"/>
      <c r="I127" s="58"/>
      <c r="J127" s="58"/>
    </row>
    <row r="128" spans="1:10" x14ac:dyDescent="0.2">
      <c r="A128" s="58"/>
      <c r="B128" s="58"/>
      <c r="C128" s="58"/>
      <c r="D128" s="58"/>
      <c r="E128" s="58"/>
      <c r="F128" s="58"/>
      <c r="G128" s="58"/>
      <c r="H128" s="58"/>
      <c r="I128" s="58"/>
      <c r="J128" s="58"/>
    </row>
    <row r="129" spans="1:10" x14ac:dyDescent="0.2">
      <c r="A129" s="58"/>
      <c r="B129" s="58"/>
      <c r="C129" s="58"/>
      <c r="D129" s="58"/>
      <c r="E129" s="58"/>
      <c r="F129" s="58"/>
      <c r="G129" s="58"/>
      <c r="H129" s="58"/>
      <c r="I129" s="58"/>
      <c r="J129" s="58"/>
    </row>
    <row r="130" spans="1:10" x14ac:dyDescent="0.2">
      <c r="A130" s="58"/>
      <c r="B130" s="58"/>
      <c r="C130" s="58"/>
      <c r="D130" s="58"/>
      <c r="E130" s="58"/>
      <c r="F130" s="58"/>
      <c r="G130" s="58"/>
      <c r="H130" s="58"/>
      <c r="I130" s="58"/>
      <c r="J130" s="58"/>
    </row>
    <row r="131" spans="1:10" x14ac:dyDescent="0.2">
      <c r="A131" s="58"/>
      <c r="B131" s="58"/>
      <c r="C131" s="58"/>
      <c r="D131" s="58"/>
      <c r="E131" s="58"/>
      <c r="F131" s="58"/>
      <c r="G131" s="58"/>
      <c r="H131" s="58"/>
      <c r="I131" s="58"/>
      <c r="J131" s="58"/>
    </row>
    <row r="132" spans="1:10" x14ac:dyDescent="0.2">
      <c r="A132" s="58"/>
      <c r="B132" s="58"/>
      <c r="C132" s="58"/>
      <c r="D132" s="58"/>
      <c r="E132" s="58"/>
      <c r="F132" s="58"/>
      <c r="G132" s="58"/>
      <c r="H132" s="58"/>
      <c r="I132" s="58"/>
      <c r="J132" s="58"/>
    </row>
    <row r="133" spans="1:10" x14ac:dyDescent="0.2">
      <c r="A133" s="58"/>
      <c r="B133" s="58"/>
      <c r="C133" s="58"/>
      <c r="D133" s="58"/>
      <c r="E133" s="58"/>
      <c r="F133" s="58"/>
      <c r="G133" s="58"/>
      <c r="H133" s="58"/>
      <c r="I133" s="58"/>
      <c r="J133" s="58"/>
    </row>
    <row r="134" spans="1:10" x14ac:dyDescent="0.2">
      <c r="A134" s="58"/>
      <c r="B134" s="58"/>
      <c r="C134" s="58"/>
      <c r="D134" s="58"/>
      <c r="E134" s="58"/>
      <c r="F134" s="58"/>
      <c r="G134" s="58"/>
      <c r="H134" s="58"/>
      <c r="I134" s="58"/>
      <c r="J134" s="58"/>
    </row>
    <row r="135" spans="1:10" x14ac:dyDescent="0.2">
      <c r="A135" s="58"/>
      <c r="B135" s="58"/>
      <c r="C135" s="58"/>
      <c r="D135" s="58"/>
      <c r="E135" s="58"/>
      <c r="F135" s="58"/>
      <c r="G135" s="58"/>
      <c r="H135" s="58"/>
      <c r="I135" s="58"/>
      <c r="J135" s="58"/>
    </row>
    <row r="136" spans="1:10" x14ac:dyDescent="0.2">
      <c r="A136" s="58"/>
      <c r="B136" s="58"/>
      <c r="C136" s="58"/>
      <c r="D136" s="58"/>
      <c r="E136" s="58"/>
      <c r="F136" s="58"/>
      <c r="G136" s="58"/>
      <c r="H136" s="58"/>
      <c r="I136" s="58"/>
      <c r="J136" s="58"/>
    </row>
    <row r="137" spans="1:10" x14ac:dyDescent="0.2">
      <c r="A137" s="58"/>
      <c r="B137" s="58"/>
      <c r="C137" s="58"/>
      <c r="D137" s="58"/>
      <c r="E137" s="58"/>
      <c r="F137" s="58"/>
      <c r="G137" s="58"/>
      <c r="H137" s="58"/>
      <c r="I137" s="58"/>
      <c r="J137" s="58"/>
    </row>
    <row r="138" spans="1:10" x14ac:dyDescent="0.2">
      <c r="A138" s="58"/>
      <c r="B138" s="58"/>
      <c r="C138" s="58"/>
      <c r="D138" s="58"/>
      <c r="E138" s="58"/>
      <c r="F138" s="58"/>
      <c r="G138" s="58"/>
      <c r="H138" s="58"/>
      <c r="I138" s="58"/>
      <c r="J138" s="58"/>
    </row>
    <row r="139" spans="1:10" x14ac:dyDescent="0.2">
      <c r="A139" s="58"/>
      <c r="B139" s="58"/>
      <c r="C139" s="58"/>
      <c r="D139" s="58"/>
      <c r="E139" s="58"/>
      <c r="F139" s="58"/>
      <c r="G139" s="58"/>
      <c r="H139" s="58"/>
      <c r="I139" s="58"/>
      <c r="J139" s="58"/>
    </row>
    <row r="140" spans="1:10" x14ac:dyDescent="0.2">
      <c r="A140" s="58"/>
      <c r="B140" s="58"/>
      <c r="C140" s="58"/>
      <c r="D140" s="58"/>
      <c r="E140" s="58"/>
      <c r="F140" s="58"/>
      <c r="G140" s="58"/>
      <c r="H140" s="58"/>
      <c r="I140" s="58"/>
      <c r="J140" s="58"/>
    </row>
    <row r="141" spans="1:10" x14ac:dyDescent="0.2">
      <c r="A141" s="58"/>
      <c r="B141" s="58"/>
      <c r="C141" s="58"/>
      <c r="D141" s="58"/>
      <c r="E141" s="58"/>
      <c r="F141" s="58"/>
      <c r="G141" s="58"/>
      <c r="H141" s="58"/>
      <c r="I141" s="58"/>
      <c r="J141" s="58"/>
    </row>
    <row r="142" spans="1:10" x14ac:dyDescent="0.2">
      <c r="A142" s="58"/>
      <c r="B142" s="58"/>
      <c r="C142" s="58"/>
      <c r="D142" s="58"/>
      <c r="E142" s="58"/>
      <c r="F142" s="58"/>
      <c r="G142" s="58"/>
      <c r="H142" s="58"/>
      <c r="I142" s="58"/>
      <c r="J142" s="58"/>
    </row>
    <row r="143" spans="1:10" x14ac:dyDescent="0.2">
      <c r="A143" s="58"/>
      <c r="B143" s="58"/>
      <c r="C143" s="58"/>
      <c r="D143" s="58"/>
      <c r="E143" s="58"/>
      <c r="F143" s="58"/>
      <c r="G143" s="58"/>
      <c r="H143" s="58"/>
      <c r="I143" s="58"/>
      <c r="J143" s="58"/>
    </row>
    <row r="144" spans="1:10" x14ac:dyDescent="0.2">
      <c r="A144" s="58"/>
      <c r="B144" s="58"/>
      <c r="C144" s="58"/>
      <c r="D144" s="58"/>
      <c r="E144" s="58"/>
      <c r="F144" s="58"/>
      <c r="G144" s="58"/>
      <c r="H144" s="58"/>
      <c r="I144" s="58"/>
      <c r="J144" s="58"/>
    </row>
    <row r="145" spans="1:10" x14ac:dyDescent="0.2">
      <c r="A145" s="58"/>
      <c r="B145" s="58"/>
      <c r="C145" s="58"/>
      <c r="D145" s="58"/>
      <c r="E145" s="58"/>
      <c r="F145" s="58"/>
      <c r="G145" s="58"/>
      <c r="H145" s="58"/>
      <c r="I145" s="58"/>
      <c r="J145" s="58"/>
    </row>
    <row r="146" spans="1:10" x14ac:dyDescent="0.2">
      <c r="A146" s="58"/>
      <c r="B146" s="58"/>
      <c r="C146" s="58"/>
      <c r="D146" s="58"/>
      <c r="E146" s="58"/>
      <c r="F146" s="58"/>
      <c r="G146" s="58"/>
      <c r="H146" s="58"/>
      <c r="I146" s="58"/>
      <c r="J146" s="58"/>
    </row>
    <row r="147" spans="1:10" x14ac:dyDescent="0.2">
      <c r="A147" s="58"/>
      <c r="B147" s="58"/>
      <c r="C147" s="58"/>
      <c r="D147" s="58"/>
      <c r="E147" s="58"/>
      <c r="F147" s="58"/>
      <c r="G147" s="58"/>
      <c r="H147" s="58"/>
      <c r="I147" s="58"/>
      <c r="J147" s="58"/>
    </row>
    <row r="148" spans="1:10" x14ac:dyDescent="0.2">
      <c r="A148" s="58"/>
      <c r="B148" s="58"/>
      <c r="C148" s="58"/>
      <c r="D148" s="58"/>
      <c r="E148" s="58"/>
      <c r="F148" s="58"/>
      <c r="G148" s="58"/>
      <c r="H148" s="58"/>
      <c r="I148" s="58"/>
      <c r="J148" s="58"/>
    </row>
  </sheetData>
  <sheetProtection algorithmName="SHA-512" hashValue="VzeptSI0cbidGjmUiVJjM4m4RZ9J3xMgSvrK6KGrqairMPO9zv9rvnRK8wdiUFc7ROWJmHI5vsWVs1iaQ3twxg==" saltValue="kMFte13RULRPANYDywyjqQ==" spinCount="100000" sheet="1" objects="1" scenarios="1" selectLockedCells="1"/>
  <mergeCells count="30">
    <mergeCell ref="C13:E13"/>
    <mergeCell ref="C12:E12"/>
    <mergeCell ref="C11:E11"/>
    <mergeCell ref="C15:E15"/>
    <mergeCell ref="C36:E36"/>
    <mergeCell ref="C35:E35"/>
    <mergeCell ref="C34:E34"/>
    <mergeCell ref="C33:E33"/>
    <mergeCell ref="C26:E26"/>
    <mergeCell ref="C32:E32"/>
    <mergeCell ref="C30:E30"/>
    <mergeCell ref="C29:E29"/>
    <mergeCell ref="C28:E28"/>
    <mergeCell ref="C27:E27"/>
    <mergeCell ref="D3:E3"/>
    <mergeCell ref="D2:E2"/>
    <mergeCell ref="D1:E1"/>
    <mergeCell ref="C24:E24"/>
    <mergeCell ref="C23:E23"/>
    <mergeCell ref="B5:F5"/>
    <mergeCell ref="C7:E7"/>
    <mergeCell ref="C22:E22"/>
    <mergeCell ref="C21:E21"/>
    <mergeCell ref="C18:E18"/>
    <mergeCell ref="C17:E17"/>
    <mergeCell ref="C20:E20"/>
    <mergeCell ref="C10:E10"/>
    <mergeCell ref="C9:E9"/>
    <mergeCell ref="C8:E8"/>
    <mergeCell ref="C16:E16"/>
  </mergeCells>
  <phoneticPr fontId="0" type="noConversion"/>
  <pageMargins left="0.75" right="0.75" top="1" bottom="1" header="0.5" footer="0.5"/>
  <pageSetup scale="135" orientation="portrait" horizontalDpi="300" verticalDpi="300"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election sqref="A1:C1"/>
    </sheetView>
  </sheetViews>
  <sheetFormatPr defaultRowHeight="12.75" x14ac:dyDescent="0.2"/>
  <cols>
    <col min="1" max="1" width="2.7109375" customWidth="1"/>
    <col min="2" max="5" width="12.7109375" customWidth="1"/>
    <col min="6" max="6" width="2.7109375" customWidth="1"/>
  </cols>
  <sheetData>
    <row r="1" spans="1:6" x14ac:dyDescent="0.2">
      <c r="A1" s="104" t="s">
        <v>165</v>
      </c>
      <c r="B1" s="104"/>
      <c r="C1" s="104"/>
      <c r="E1" s="1"/>
      <c r="F1" s="1"/>
    </row>
    <row r="2" spans="1:6" x14ac:dyDescent="0.2">
      <c r="B2" s="1"/>
      <c r="C2" s="1"/>
      <c r="D2" s="1"/>
      <c r="E2" s="1"/>
      <c r="F2" s="1"/>
    </row>
    <row r="3" spans="1:6" x14ac:dyDescent="0.2">
      <c r="A3" s="96"/>
      <c r="B3" s="105" t="s">
        <v>171</v>
      </c>
      <c r="C3" s="105"/>
      <c r="D3" s="105"/>
      <c r="E3" s="105"/>
      <c r="F3" s="5"/>
    </row>
    <row r="4" spans="1:6" x14ac:dyDescent="0.2">
      <c r="A4" s="96"/>
      <c r="B4" s="6"/>
      <c r="C4" s="6"/>
      <c r="D4" s="6"/>
      <c r="E4" s="6"/>
      <c r="F4" s="5"/>
    </row>
    <row r="5" spans="1:6" x14ac:dyDescent="0.2">
      <c r="A5" s="96"/>
      <c r="B5" s="107" t="s">
        <v>108</v>
      </c>
      <c r="C5" s="107"/>
      <c r="D5" s="107"/>
      <c r="E5" s="107"/>
      <c r="F5" s="5"/>
    </row>
    <row r="6" spans="1:6" x14ac:dyDescent="0.2">
      <c r="A6" s="96"/>
      <c r="B6" s="103" t="s">
        <v>172</v>
      </c>
      <c r="C6" s="103"/>
      <c r="D6" s="103"/>
      <c r="E6" s="52">
        <v>9000</v>
      </c>
      <c r="F6" s="5"/>
    </row>
    <row r="7" spans="1:6" x14ac:dyDescent="0.2">
      <c r="A7" s="96"/>
      <c r="B7" s="103" t="s">
        <v>173</v>
      </c>
      <c r="C7" s="103"/>
      <c r="D7" s="103"/>
      <c r="E7" s="10">
        <v>7500</v>
      </c>
      <c r="F7" s="5"/>
    </row>
    <row r="8" spans="1:6" x14ac:dyDescent="0.2">
      <c r="A8" s="96"/>
      <c r="B8" s="103" t="s">
        <v>174</v>
      </c>
      <c r="C8" s="103"/>
      <c r="D8" s="103"/>
      <c r="E8" s="10">
        <v>4500</v>
      </c>
      <c r="F8" s="5"/>
    </row>
    <row r="9" spans="1:6" x14ac:dyDescent="0.2">
      <c r="A9" s="96"/>
      <c r="B9" s="103" t="s">
        <v>175</v>
      </c>
      <c r="C9" s="103"/>
      <c r="D9" s="103"/>
      <c r="E9" s="10">
        <v>3000</v>
      </c>
      <c r="F9" s="5"/>
    </row>
    <row r="10" spans="1:6" x14ac:dyDescent="0.2">
      <c r="A10" s="96"/>
      <c r="B10" s="103" t="s">
        <v>176</v>
      </c>
      <c r="C10" s="103"/>
      <c r="D10" s="103"/>
      <c r="E10" s="10">
        <v>27000</v>
      </c>
      <c r="F10" s="5"/>
    </row>
    <row r="11" spans="1:6" x14ac:dyDescent="0.2">
      <c r="A11" s="96"/>
      <c r="B11" s="103" t="s">
        <v>177</v>
      </c>
      <c r="C11" s="103"/>
      <c r="D11" s="103"/>
      <c r="E11" s="10">
        <v>36000</v>
      </c>
      <c r="F11" s="5"/>
    </row>
    <row r="12" spans="1:6" x14ac:dyDescent="0.2">
      <c r="A12" s="96"/>
      <c r="B12" s="103" t="s">
        <v>178</v>
      </c>
      <c r="C12" s="103"/>
      <c r="D12" s="103"/>
      <c r="E12" s="10">
        <v>120000</v>
      </c>
      <c r="F12" s="5"/>
    </row>
    <row r="13" spans="1:6" x14ac:dyDescent="0.2">
      <c r="A13" s="96"/>
      <c r="B13" s="103" t="s">
        <v>179</v>
      </c>
      <c r="C13" s="103"/>
      <c r="D13" s="103"/>
      <c r="E13" s="10">
        <v>96000</v>
      </c>
      <c r="F13" s="5"/>
    </row>
    <row r="14" spans="1:6" x14ac:dyDescent="0.2">
      <c r="A14" s="96"/>
      <c r="B14" s="103" t="s">
        <v>180</v>
      </c>
      <c r="C14" s="103"/>
      <c r="D14" s="103"/>
      <c r="E14" s="10">
        <v>126000</v>
      </c>
      <c r="F14" s="5"/>
    </row>
    <row r="15" spans="1:6" x14ac:dyDescent="0.2">
      <c r="A15" s="96"/>
      <c r="B15" s="103"/>
      <c r="C15" s="103"/>
      <c r="D15" s="103"/>
      <c r="E15" s="53"/>
      <c r="F15" s="5"/>
    </row>
  </sheetData>
  <sheetProtection algorithmName="SHA-512" hashValue="WJUhtoB1WXKiDCn7pKHIQYuICClbnEzX7ZCuRQ1PItRvQ1LQ9g2IDvf8HXpMMziI0Xb8hdeNg9YqN2+Mt82rJg==" saltValue="ndnNkY8Qzx5VEh/fLZdJwA==" spinCount="100000" sheet="1" objects="1" scenarios="1" selectLockedCells="1" selectUnlockedCells="1"/>
  <mergeCells count="13">
    <mergeCell ref="A1:C1"/>
    <mergeCell ref="B5:E5"/>
    <mergeCell ref="B15:D15"/>
    <mergeCell ref="B14:D14"/>
    <mergeCell ref="B12:D12"/>
    <mergeCell ref="B13:D13"/>
    <mergeCell ref="B8:D8"/>
    <mergeCell ref="B9:D9"/>
    <mergeCell ref="B10:D10"/>
    <mergeCell ref="B11:D11"/>
    <mergeCell ref="B3:E3"/>
    <mergeCell ref="B6:D6"/>
    <mergeCell ref="B7:D7"/>
  </mergeCells>
  <phoneticPr fontId="0"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87"/>
  <sheetViews>
    <sheetView showGridLines="0" zoomScaleNormal="100" workbookViewId="0">
      <selection activeCell="D1" sqref="D1:E1"/>
    </sheetView>
  </sheetViews>
  <sheetFormatPr defaultRowHeight="12.75" x14ac:dyDescent="0.2"/>
  <cols>
    <col min="1" max="2" width="2.7109375" customWidth="1"/>
    <col min="3" max="7" width="12.7109375" customWidth="1"/>
    <col min="8" max="8" width="2.7109375" customWidth="1"/>
    <col min="9" max="9" width="12.7109375" customWidth="1"/>
  </cols>
  <sheetData>
    <row r="1" spans="1:65" x14ac:dyDescent="0.2">
      <c r="A1" s="2"/>
      <c r="B1" s="2"/>
      <c r="C1" s="25" t="s">
        <v>88</v>
      </c>
      <c r="D1" s="97" t="s">
        <v>89</v>
      </c>
      <c r="E1" s="97"/>
      <c r="G1" s="2"/>
      <c r="H1" s="2"/>
      <c r="I1" s="2"/>
      <c r="J1" s="2"/>
      <c r="K1" s="2"/>
    </row>
    <row r="2" spans="1:65" x14ac:dyDescent="0.2">
      <c r="A2" s="2"/>
      <c r="B2" s="2"/>
      <c r="C2" s="25" t="s">
        <v>90</v>
      </c>
      <c r="D2" s="97" t="s">
        <v>91</v>
      </c>
      <c r="E2" s="97"/>
      <c r="G2" s="2"/>
      <c r="H2" s="2"/>
      <c r="I2" s="2"/>
      <c r="J2" s="2"/>
      <c r="K2" s="2"/>
    </row>
    <row r="3" spans="1:65" x14ac:dyDescent="0.2">
      <c r="A3" s="2"/>
      <c r="B3" s="2"/>
      <c r="C3" s="26"/>
      <c r="D3" s="98" t="s">
        <v>187</v>
      </c>
      <c r="E3" s="98"/>
      <c r="G3" s="2"/>
      <c r="H3" s="2"/>
      <c r="I3" s="2"/>
      <c r="J3" s="2"/>
      <c r="K3" s="2"/>
    </row>
    <row r="4" spans="1:65" x14ac:dyDescent="0.2">
      <c r="A4" s="2" t="s">
        <v>4</v>
      </c>
      <c r="B4" s="2"/>
      <c r="C4" s="2"/>
      <c r="D4" s="2"/>
      <c r="E4" s="2"/>
      <c r="F4" s="2"/>
      <c r="G4" s="2"/>
      <c r="H4" s="2"/>
      <c r="I4" s="2"/>
      <c r="J4" s="2"/>
      <c r="K4" s="2"/>
    </row>
    <row r="5" spans="1:65" x14ac:dyDescent="0.2">
      <c r="A5" s="54"/>
      <c r="B5" s="100" t="s">
        <v>181</v>
      </c>
      <c r="C5" s="100"/>
      <c r="D5" s="100"/>
      <c r="E5" s="100"/>
      <c r="F5" s="100"/>
      <c r="G5" s="54"/>
      <c r="H5" s="11"/>
      <c r="I5" s="2"/>
      <c r="J5" s="2"/>
      <c r="K5" s="2"/>
    </row>
    <row r="6" spans="1:65" x14ac:dyDescent="0.2">
      <c r="A6" s="54"/>
      <c r="B6" s="54"/>
      <c r="C6" s="54"/>
      <c r="D6" s="54"/>
      <c r="E6" s="54"/>
      <c r="F6" s="54"/>
      <c r="G6" s="54"/>
      <c r="H6" s="11"/>
      <c r="I6" s="2"/>
      <c r="J6" s="2"/>
      <c r="K6" s="2"/>
    </row>
    <row r="7" spans="1:65" x14ac:dyDescent="0.2">
      <c r="A7" s="60"/>
      <c r="B7" s="63" t="s">
        <v>25</v>
      </c>
      <c r="C7" s="23" t="s">
        <v>52</v>
      </c>
      <c r="D7" s="60"/>
      <c r="E7" s="60"/>
      <c r="F7" s="60"/>
      <c r="G7" s="60"/>
      <c r="H7" s="12"/>
      <c r="I7" s="3"/>
      <c r="J7" s="3"/>
      <c r="K7" s="3"/>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row>
    <row r="8" spans="1:65" x14ac:dyDescent="0.2">
      <c r="A8" s="60"/>
      <c r="B8" s="63"/>
      <c r="C8" s="23"/>
      <c r="D8" s="60"/>
      <c r="E8" s="60"/>
      <c r="F8" s="60"/>
      <c r="G8" s="60"/>
      <c r="H8" s="12"/>
      <c r="I8" s="3"/>
      <c r="J8" s="3"/>
      <c r="K8" s="3"/>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row>
    <row r="9" spans="1:65" x14ac:dyDescent="0.2">
      <c r="A9" s="59"/>
      <c r="B9" s="73" t="s">
        <v>47</v>
      </c>
      <c r="C9" s="111" t="s">
        <v>150</v>
      </c>
      <c r="D9" s="111"/>
      <c r="E9" s="111"/>
      <c r="F9" s="60"/>
      <c r="G9" s="60"/>
      <c r="H9" s="12"/>
      <c r="I9" s="3"/>
      <c r="J9" s="3"/>
      <c r="K9" s="3"/>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row>
    <row r="10" spans="1:65" x14ac:dyDescent="0.2">
      <c r="A10" s="60"/>
      <c r="B10" s="60"/>
      <c r="C10" s="114" t="s">
        <v>82</v>
      </c>
      <c r="D10" s="115"/>
      <c r="E10" s="116"/>
      <c r="F10" s="64">
        <v>70</v>
      </c>
      <c r="G10" s="60"/>
      <c r="H10" s="12"/>
      <c r="I10" s="3"/>
      <c r="J10" s="3"/>
      <c r="K10" s="3"/>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row>
    <row r="11" spans="1:65" x14ac:dyDescent="0.2">
      <c r="A11" s="60"/>
      <c r="B11" s="60"/>
      <c r="C11" s="121" t="s">
        <v>80</v>
      </c>
      <c r="D11" s="112"/>
      <c r="E11" s="113"/>
      <c r="F11" s="65">
        <v>35</v>
      </c>
      <c r="G11" s="60"/>
      <c r="H11" s="12"/>
      <c r="I11" s="3"/>
      <c r="J11" s="3"/>
      <c r="K11" s="3"/>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row>
    <row r="12" spans="1:65" x14ac:dyDescent="0.2">
      <c r="A12" s="60"/>
      <c r="B12" s="60"/>
      <c r="C12" s="120" t="s">
        <v>149</v>
      </c>
      <c r="D12" s="109"/>
      <c r="E12" s="110"/>
      <c r="F12" s="67">
        <v>112</v>
      </c>
      <c r="G12" s="60"/>
      <c r="H12" s="12"/>
      <c r="I12" s="3"/>
      <c r="J12" s="3"/>
      <c r="K12" s="3"/>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row>
    <row r="13" spans="1:65" ht="13.5" thickBot="1" x14ac:dyDescent="0.25">
      <c r="A13" s="60"/>
      <c r="B13" s="60"/>
      <c r="C13" s="108" t="s">
        <v>64</v>
      </c>
      <c r="D13" s="108"/>
      <c r="E13" s="108"/>
      <c r="F13" s="72">
        <f>SUM(F10:F12)</f>
        <v>217</v>
      </c>
      <c r="G13" s="60"/>
      <c r="H13" s="12"/>
      <c r="I13" s="3"/>
      <c r="J13" s="3"/>
      <c r="K13" s="3"/>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row>
    <row r="14" spans="1:65" ht="13.5" thickTop="1" x14ac:dyDescent="0.2">
      <c r="A14" s="60"/>
      <c r="B14" s="60"/>
      <c r="C14" s="60"/>
      <c r="D14" s="60"/>
      <c r="E14" s="60"/>
      <c r="F14" s="34" t="str">
        <f>IF(F13="","",IF(F13=217,"Correct!","Try again!"))</f>
        <v>Correct!</v>
      </c>
      <c r="G14" s="60"/>
      <c r="H14" s="12"/>
      <c r="I14" s="3"/>
      <c r="J14" s="3"/>
      <c r="K14" s="3"/>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row>
    <row r="15" spans="1:65" x14ac:dyDescent="0.2">
      <c r="A15" s="60"/>
      <c r="B15" s="73" t="s">
        <v>48</v>
      </c>
      <c r="C15" s="111" t="s">
        <v>151</v>
      </c>
      <c r="D15" s="111"/>
      <c r="E15" s="111"/>
      <c r="F15" s="60"/>
      <c r="G15" s="60"/>
      <c r="H15" s="12"/>
      <c r="I15" s="3"/>
      <c r="J15" s="3"/>
      <c r="K15" s="3"/>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row>
    <row r="16" spans="1:65" x14ac:dyDescent="0.2">
      <c r="A16" s="60"/>
      <c r="B16" s="60"/>
      <c r="C16" s="114" t="s">
        <v>153</v>
      </c>
      <c r="D16" s="115"/>
      <c r="E16" s="116"/>
      <c r="F16" s="64">
        <f>50400/900</f>
        <v>56</v>
      </c>
      <c r="G16" s="60"/>
      <c r="H16" s="12"/>
      <c r="I16" s="3"/>
      <c r="J16" s="3"/>
      <c r="K16" s="3"/>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row>
    <row r="17" spans="1:65" x14ac:dyDescent="0.2">
      <c r="A17" s="60"/>
      <c r="B17" s="60"/>
      <c r="C17" s="121" t="s">
        <v>152</v>
      </c>
      <c r="D17" s="112"/>
      <c r="E17" s="113"/>
      <c r="F17" s="65">
        <f>67500/900</f>
        <v>75</v>
      </c>
      <c r="G17" s="60"/>
      <c r="H17" s="12"/>
      <c r="I17" s="3"/>
      <c r="J17" s="3"/>
      <c r="K17" s="3"/>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row>
    <row r="18" spans="1:65" x14ac:dyDescent="0.2">
      <c r="A18" s="60"/>
      <c r="B18" s="60"/>
      <c r="C18" s="121" t="s">
        <v>80</v>
      </c>
      <c r="D18" s="112"/>
      <c r="E18" s="113"/>
      <c r="F18" s="65">
        <v>35</v>
      </c>
      <c r="G18" s="60"/>
      <c r="H18" s="12"/>
      <c r="I18" s="3"/>
      <c r="J18" s="3"/>
      <c r="K18" s="3"/>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row>
    <row r="19" spans="1:65" x14ac:dyDescent="0.2">
      <c r="A19" s="60"/>
      <c r="B19" s="60"/>
      <c r="C19" s="121" t="s">
        <v>149</v>
      </c>
      <c r="D19" s="121"/>
      <c r="E19" s="125"/>
      <c r="F19" s="65">
        <v>112</v>
      </c>
      <c r="G19" s="60"/>
      <c r="H19" s="12"/>
      <c r="I19" s="3"/>
      <c r="J19" s="3"/>
      <c r="K19" s="3"/>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row>
    <row r="20" spans="1:65" x14ac:dyDescent="0.2">
      <c r="A20" s="60"/>
      <c r="B20" s="60"/>
      <c r="C20" s="121" t="s">
        <v>154</v>
      </c>
      <c r="D20" s="112"/>
      <c r="E20" s="113"/>
      <c r="F20" s="65">
        <v>70</v>
      </c>
      <c r="G20" s="60"/>
      <c r="H20" s="12"/>
      <c r="I20" s="3"/>
      <c r="J20" s="3"/>
      <c r="K20" s="3"/>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row>
    <row r="21" spans="1:65" x14ac:dyDescent="0.2">
      <c r="A21" s="60"/>
      <c r="B21" s="60"/>
      <c r="C21" s="120" t="s">
        <v>155</v>
      </c>
      <c r="D21" s="109"/>
      <c r="E21" s="110"/>
      <c r="F21" s="69">
        <v>14</v>
      </c>
      <c r="G21" s="60"/>
      <c r="H21" s="12"/>
      <c r="I21" s="3"/>
      <c r="J21" s="3"/>
      <c r="K21" s="3"/>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row>
    <row r="22" spans="1:65" ht="13.5" thickBot="1" x14ac:dyDescent="0.25">
      <c r="A22" s="60"/>
      <c r="B22" s="60"/>
      <c r="C22" s="108" t="s">
        <v>65</v>
      </c>
      <c r="D22" s="108"/>
      <c r="E22" s="108"/>
      <c r="F22" s="72">
        <f>SUM(F16:F21)</f>
        <v>362</v>
      </c>
      <c r="G22" s="60"/>
      <c r="H22" s="12"/>
      <c r="I22" s="3"/>
      <c r="J22" s="3"/>
      <c r="K22" s="3"/>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row>
    <row r="23" spans="1:65" ht="13.5" thickTop="1" x14ac:dyDescent="0.2">
      <c r="A23" s="60"/>
      <c r="B23" s="60"/>
      <c r="C23" s="60"/>
      <c r="D23" s="60"/>
      <c r="E23" s="60"/>
      <c r="F23" s="34" t="str">
        <f>IF(F22="","",IF(F22=362,"Correct!","Try again!"))</f>
        <v>Correct!</v>
      </c>
      <c r="G23" s="60"/>
      <c r="H23" s="12"/>
      <c r="I23" s="3"/>
      <c r="J23" s="3"/>
      <c r="K23" s="3"/>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row>
    <row r="24" spans="1:65" x14ac:dyDescent="0.2">
      <c r="A24" s="60"/>
      <c r="B24" s="73" t="s">
        <v>49</v>
      </c>
      <c r="C24" s="111" t="s">
        <v>53</v>
      </c>
      <c r="D24" s="111"/>
      <c r="E24" s="111"/>
      <c r="F24" s="60"/>
      <c r="G24" s="60"/>
      <c r="H24" s="12"/>
      <c r="I24" s="3"/>
      <c r="J24" s="3"/>
      <c r="K24" s="3"/>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row>
    <row r="25" spans="1:65" x14ac:dyDescent="0.2">
      <c r="A25" s="60"/>
      <c r="B25" s="60"/>
      <c r="C25" s="114" t="s">
        <v>156</v>
      </c>
      <c r="D25" s="115"/>
      <c r="E25" s="116"/>
      <c r="F25" s="64">
        <v>14</v>
      </c>
      <c r="G25" s="60"/>
      <c r="H25" s="12"/>
      <c r="I25" s="3"/>
      <c r="J25" s="3"/>
      <c r="K25" s="3"/>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row>
    <row r="26" spans="1:65" x14ac:dyDescent="0.2">
      <c r="A26" s="60"/>
      <c r="B26" s="60"/>
      <c r="C26" s="121" t="s">
        <v>154</v>
      </c>
      <c r="D26" s="112"/>
      <c r="E26" s="113"/>
      <c r="F26" s="65">
        <v>70</v>
      </c>
      <c r="G26" s="60"/>
      <c r="H26" s="12"/>
      <c r="I26" s="3"/>
      <c r="J26" s="3"/>
      <c r="K26" s="3"/>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row>
    <row r="27" spans="1:65" x14ac:dyDescent="0.2">
      <c r="A27" s="60"/>
      <c r="B27" s="60"/>
      <c r="C27" s="121" t="s">
        <v>80</v>
      </c>
      <c r="D27" s="112"/>
      <c r="E27" s="113"/>
      <c r="F27" s="65">
        <v>35</v>
      </c>
      <c r="G27" s="60"/>
      <c r="H27" s="12"/>
      <c r="I27" s="3"/>
      <c r="J27" s="3"/>
      <c r="K27" s="3"/>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row>
    <row r="28" spans="1:65" x14ac:dyDescent="0.2">
      <c r="A28" s="60"/>
      <c r="B28" s="60"/>
      <c r="C28" s="120" t="s">
        <v>149</v>
      </c>
      <c r="D28" s="109"/>
      <c r="E28" s="110"/>
      <c r="F28" s="69">
        <v>112</v>
      </c>
      <c r="G28" s="60"/>
      <c r="H28" s="12"/>
      <c r="I28" s="3"/>
      <c r="J28" s="3"/>
      <c r="K28" s="3"/>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row>
    <row r="29" spans="1:65" ht="13.5" thickBot="1" x14ac:dyDescent="0.25">
      <c r="A29" s="60"/>
      <c r="B29" s="60"/>
      <c r="C29" s="108" t="s">
        <v>66</v>
      </c>
      <c r="D29" s="108"/>
      <c r="E29" s="108"/>
      <c r="F29" s="72">
        <f>SUM(F25:F28)</f>
        <v>231</v>
      </c>
      <c r="G29" s="60"/>
      <c r="H29" s="12"/>
      <c r="I29" s="3"/>
      <c r="J29" s="3"/>
      <c r="K29" s="3"/>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row>
    <row r="30" spans="1:65" ht="13.5" thickTop="1" x14ac:dyDescent="0.2">
      <c r="A30" s="60"/>
      <c r="B30" s="60"/>
      <c r="C30" s="60"/>
      <c r="D30" s="60"/>
      <c r="E30" s="60"/>
      <c r="F30" s="34" t="str">
        <f>IF(F29="","",IF(F29=231,"Correct!","Try again!"))</f>
        <v>Correct!</v>
      </c>
      <c r="G30" s="60"/>
      <c r="H30" s="12"/>
      <c r="I30" s="3"/>
      <c r="J30" s="3"/>
      <c r="K30" s="3"/>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row>
    <row r="31" spans="1:65" x14ac:dyDescent="0.2">
      <c r="A31" s="60"/>
      <c r="B31" s="73" t="s">
        <v>50</v>
      </c>
      <c r="C31" s="111" t="s">
        <v>54</v>
      </c>
      <c r="D31" s="111"/>
      <c r="E31" s="111"/>
      <c r="F31" s="60"/>
      <c r="G31" s="60"/>
      <c r="H31" s="12"/>
      <c r="I31" s="3"/>
      <c r="J31" s="3"/>
      <c r="K31" s="3"/>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row>
    <row r="32" spans="1:65" x14ac:dyDescent="0.2">
      <c r="A32" s="60"/>
      <c r="B32" s="60"/>
      <c r="C32" s="114" t="s">
        <v>157</v>
      </c>
      <c r="D32" s="115"/>
      <c r="E32" s="116"/>
      <c r="F32" s="64">
        <f>F16</f>
        <v>56</v>
      </c>
      <c r="G32" s="60"/>
      <c r="H32" s="12"/>
      <c r="I32" s="3"/>
      <c r="J32" s="3"/>
      <c r="K32" s="3"/>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row>
    <row r="33" spans="1:65" x14ac:dyDescent="0.2">
      <c r="A33" s="60"/>
      <c r="B33" s="60"/>
      <c r="C33" s="121" t="s">
        <v>158</v>
      </c>
      <c r="D33" s="112"/>
      <c r="E33" s="113"/>
      <c r="F33" s="65">
        <f>F10</f>
        <v>70</v>
      </c>
      <c r="G33" s="60"/>
      <c r="H33" s="12"/>
      <c r="I33" s="3"/>
      <c r="J33" s="3"/>
      <c r="K33" s="3"/>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row>
    <row r="34" spans="1:65" x14ac:dyDescent="0.2">
      <c r="A34" s="60"/>
      <c r="B34" s="60"/>
      <c r="C34" s="121" t="s">
        <v>80</v>
      </c>
      <c r="D34" s="112"/>
      <c r="E34" s="113"/>
      <c r="F34" s="65">
        <f>F11</f>
        <v>35</v>
      </c>
      <c r="G34" s="60"/>
      <c r="H34" s="12"/>
      <c r="I34" s="3"/>
      <c r="J34" s="3"/>
      <c r="K34" s="3"/>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row>
    <row r="35" spans="1:65" x14ac:dyDescent="0.2">
      <c r="A35" s="60"/>
      <c r="B35" s="60"/>
      <c r="C35" s="120" t="s">
        <v>149</v>
      </c>
      <c r="D35" s="109"/>
      <c r="E35" s="110"/>
      <c r="F35" s="69">
        <f>F12</f>
        <v>112</v>
      </c>
      <c r="G35" s="60"/>
      <c r="H35" s="12"/>
      <c r="I35" s="3"/>
      <c r="J35" s="3"/>
      <c r="K35" s="3"/>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row>
    <row r="36" spans="1:65" ht="13.5" thickBot="1" x14ac:dyDescent="0.25">
      <c r="A36" s="60"/>
      <c r="B36" s="60"/>
      <c r="C36" s="108" t="s">
        <v>67</v>
      </c>
      <c r="D36" s="108"/>
      <c r="E36" s="108"/>
      <c r="F36" s="72">
        <f>SUM(F32:F35)</f>
        <v>273</v>
      </c>
      <c r="G36" s="60"/>
      <c r="H36" s="12"/>
      <c r="I36" s="3"/>
      <c r="J36" s="3"/>
      <c r="K36" s="3"/>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row>
    <row r="37" spans="1:65" ht="13.5" thickTop="1" x14ac:dyDescent="0.2">
      <c r="A37" s="60"/>
      <c r="B37" s="60"/>
      <c r="C37" s="74"/>
      <c r="D37" s="74"/>
      <c r="E37" s="74"/>
      <c r="F37" s="34" t="str">
        <f>IF(F36="","",IF(F36=273,"Correct!","Try again!"))</f>
        <v>Correct!</v>
      </c>
      <c r="G37" s="60"/>
      <c r="H37" s="12"/>
      <c r="I37" s="3"/>
      <c r="J37" s="3"/>
      <c r="K37" s="3"/>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row>
    <row r="38" spans="1:65" x14ac:dyDescent="0.2">
      <c r="A38" s="60"/>
      <c r="B38" s="73" t="s">
        <v>51</v>
      </c>
      <c r="C38" s="111" t="s">
        <v>55</v>
      </c>
      <c r="D38" s="111"/>
      <c r="E38" s="111"/>
      <c r="F38" s="60"/>
      <c r="G38" s="60"/>
      <c r="H38" s="12"/>
      <c r="I38" s="3"/>
      <c r="J38" s="3"/>
      <c r="K38" s="3"/>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row>
    <row r="39" spans="1:65" x14ac:dyDescent="0.2">
      <c r="A39" s="59"/>
      <c r="B39" s="59"/>
      <c r="C39" s="114" t="s">
        <v>80</v>
      </c>
      <c r="D39" s="115"/>
      <c r="E39" s="116"/>
      <c r="F39" s="64">
        <f>F11</f>
        <v>35</v>
      </c>
      <c r="G39" s="59"/>
      <c r="H39" s="11"/>
      <c r="I39" s="2"/>
      <c r="J39" s="2"/>
      <c r="K39" s="2"/>
    </row>
    <row r="40" spans="1:65" x14ac:dyDescent="0.2">
      <c r="A40" s="59"/>
      <c r="B40" s="59"/>
      <c r="C40" s="120" t="s">
        <v>149</v>
      </c>
      <c r="D40" s="109"/>
      <c r="E40" s="110"/>
      <c r="F40" s="69">
        <f>F12</f>
        <v>112</v>
      </c>
      <c r="G40" s="59"/>
      <c r="H40" s="11"/>
      <c r="I40" s="2"/>
      <c r="J40" s="2"/>
      <c r="K40" s="2"/>
    </row>
    <row r="41" spans="1:65" ht="13.5" thickBot="1" x14ac:dyDescent="0.25">
      <c r="A41" s="59"/>
      <c r="B41" s="59"/>
      <c r="C41" s="108" t="s">
        <v>36</v>
      </c>
      <c r="D41" s="108"/>
      <c r="E41" s="108"/>
      <c r="F41" s="72">
        <f>SUM(F39:F40)</f>
        <v>147</v>
      </c>
      <c r="G41" s="59"/>
      <c r="H41" s="11"/>
      <c r="I41" s="2"/>
      <c r="J41" s="2"/>
      <c r="K41" s="2"/>
    </row>
    <row r="42" spans="1:65" ht="13.5" thickTop="1" x14ac:dyDescent="0.2">
      <c r="A42" s="59"/>
      <c r="B42" s="59"/>
      <c r="C42" s="59"/>
      <c r="D42" s="59"/>
      <c r="E42" s="59"/>
      <c r="F42" s="34" t="str">
        <f>IF(F41="","",IF(F41=147,"Correct!","Try again!"))</f>
        <v>Correct!</v>
      </c>
      <c r="G42" s="59"/>
      <c r="H42" s="11"/>
      <c r="I42" s="2"/>
      <c r="J42" s="2"/>
      <c r="K42" s="2"/>
    </row>
    <row r="43" spans="1:65" x14ac:dyDescent="0.2">
      <c r="A43" s="60"/>
      <c r="B43" s="73" t="s">
        <v>56</v>
      </c>
      <c r="C43" s="111" t="s">
        <v>60</v>
      </c>
      <c r="D43" s="111"/>
      <c r="E43" s="111"/>
      <c r="F43" s="60"/>
      <c r="G43" s="60"/>
      <c r="H43" s="12"/>
      <c r="I43" s="3"/>
      <c r="J43" s="3"/>
      <c r="K43" s="3"/>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row>
    <row r="44" spans="1:65" x14ac:dyDescent="0.2">
      <c r="A44" s="60"/>
      <c r="B44" s="60"/>
      <c r="C44" s="114" t="s">
        <v>80</v>
      </c>
      <c r="D44" s="115"/>
      <c r="E44" s="116"/>
      <c r="F44" s="64">
        <f>F11</f>
        <v>35</v>
      </c>
      <c r="G44" s="60"/>
      <c r="H44" s="12"/>
      <c r="I44" s="3"/>
      <c r="J44" s="3"/>
      <c r="K44" s="3"/>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row>
    <row r="45" spans="1:65" x14ac:dyDescent="0.2">
      <c r="A45" s="60"/>
      <c r="B45" s="60"/>
      <c r="C45" s="120" t="s">
        <v>82</v>
      </c>
      <c r="D45" s="109"/>
      <c r="E45" s="110"/>
      <c r="F45" s="69">
        <f>F20+F16</f>
        <v>126</v>
      </c>
      <c r="G45" s="60"/>
      <c r="H45" s="12"/>
      <c r="I45" s="3"/>
      <c r="J45" s="3"/>
      <c r="K45" s="3"/>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row>
    <row r="46" spans="1:65" ht="13.5" thickBot="1" x14ac:dyDescent="0.25">
      <c r="A46" s="60"/>
      <c r="B46" s="60"/>
      <c r="C46" s="108" t="s">
        <v>35</v>
      </c>
      <c r="D46" s="108"/>
      <c r="E46" s="108"/>
      <c r="F46" s="72">
        <f>SUM(F44:F45)</f>
        <v>161</v>
      </c>
      <c r="G46" s="60"/>
      <c r="H46" s="12"/>
      <c r="I46" s="3"/>
      <c r="J46" s="3"/>
      <c r="K46" s="3"/>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row>
    <row r="47" spans="1:65" ht="13.5" thickTop="1" x14ac:dyDescent="0.2">
      <c r="A47" s="60"/>
      <c r="B47" s="60"/>
      <c r="C47" s="60"/>
      <c r="D47" s="60"/>
      <c r="E47" s="60"/>
      <c r="F47" s="34" t="str">
        <f>IF(F46="","",IF(F46=161,"Correct!","Try again!"))</f>
        <v>Correct!</v>
      </c>
      <c r="G47" s="60"/>
      <c r="H47" s="12"/>
      <c r="I47" s="3"/>
      <c r="J47" s="3"/>
      <c r="K47" s="3"/>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row>
    <row r="48" spans="1:65" x14ac:dyDescent="0.2">
      <c r="A48" s="60"/>
      <c r="B48" s="73" t="s">
        <v>57</v>
      </c>
      <c r="C48" s="111" t="s">
        <v>61</v>
      </c>
      <c r="D48" s="111"/>
      <c r="E48" s="111"/>
      <c r="F48" s="60"/>
      <c r="G48" s="60"/>
      <c r="H48" s="12"/>
      <c r="I48" s="3"/>
      <c r="J48" s="3"/>
      <c r="K48" s="3"/>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row>
    <row r="49" spans="1:65" x14ac:dyDescent="0.2">
      <c r="A49" s="60"/>
      <c r="B49" s="60"/>
      <c r="C49" s="114" t="s">
        <v>159</v>
      </c>
      <c r="D49" s="115"/>
      <c r="E49" s="116"/>
      <c r="F49" s="64">
        <v>448</v>
      </c>
      <c r="G49" s="60"/>
      <c r="H49" s="12"/>
      <c r="I49" s="3"/>
      <c r="J49" s="3"/>
      <c r="K49" s="3"/>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row>
    <row r="50" spans="1:65" x14ac:dyDescent="0.2">
      <c r="A50" s="60"/>
      <c r="B50" s="60"/>
      <c r="C50" s="120" t="s">
        <v>160</v>
      </c>
      <c r="D50" s="109"/>
      <c r="E50" s="110"/>
      <c r="F50" s="69">
        <v>362</v>
      </c>
      <c r="G50" s="60"/>
      <c r="H50" s="12"/>
      <c r="I50" s="3"/>
      <c r="J50" s="3"/>
      <c r="K50" s="3"/>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row>
    <row r="51" spans="1:65" ht="13.5" thickBot="1" x14ac:dyDescent="0.25">
      <c r="A51" s="60"/>
      <c r="B51" s="60"/>
      <c r="C51" s="108" t="s">
        <v>70</v>
      </c>
      <c r="D51" s="108"/>
      <c r="E51" s="108"/>
      <c r="F51" s="72">
        <f>F49-F50</f>
        <v>86</v>
      </c>
      <c r="G51" s="60"/>
      <c r="H51" s="12"/>
      <c r="I51" s="3"/>
      <c r="J51" s="3"/>
      <c r="K51" s="3"/>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row>
    <row r="52" spans="1:65" ht="13.5" thickTop="1" x14ac:dyDescent="0.2">
      <c r="A52" s="60"/>
      <c r="B52" s="60"/>
      <c r="C52" s="60"/>
      <c r="D52" s="60"/>
      <c r="E52" s="60"/>
      <c r="F52" s="34" t="str">
        <f>IF(F51="","",IF(F51=86,"Correct!","Try again!"))</f>
        <v>Correct!</v>
      </c>
      <c r="G52" s="60"/>
      <c r="H52" s="12"/>
      <c r="I52" s="3"/>
      <c r="J52" s="3"/>
      <c r="K52" s="3"/>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row>
    <row r="53" spans="1:65" x14ac:dyDescent="0.2">
      <c r="A53" s="60"/>
      <c r="B53" s="73" t="s">
        <v>58</v>
      </c>
      <c r="C53" s="111" t="s">
        <v>62</v>
      </c>
      <c r="D53" s="111"/>
      <c r="E53" s="111"/>
      <c r="F53" s="60"/>
      <c r="G53" s="60"/>
      <c r="H53" s="12"/>
      <c r="I53" s="3"/>
      <c r="J53" s="3"/>
      <c r="K53" s="3"/>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row>
    <row r="54" spans="1:65" x14ac:dyDescent="0.2">
      <c r="A54" s="60"/>
      <c r="B54" s="60"/>
      <c r="C54" s="114" t="s">
        <v>159</v>
      </c>
      <c r="D54" s="115"/>
      <c r="E54" s="116"/>
      <c r="F54" s="64">
        <f>F49</f>
        <v>448</v>
      </c>
      <c r="G54" s="60"/>
      <c r="H54" s="12"/>
      <c r="I54" s="3"/>
      <c r="J54" s="3"/>
      <c r="K54" s="3"/>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row>
    <row r="55" spans="1:65" x14ac:dyDescent="0.2">
      <c r="A55" s="60"/>
      <c r="B55" s="60"/>
      <c r="C55" s="120" t="s">
        <v>155</v>
      </c>
      <c r="D55" s="109"/>
      <c r="E55" s="110"/>
      <c r="F55" s="69">
        <f>F29</f>
        <v>231</v>
      </c>
      <c r="G55" s="60"/>
      <c r="H55" s="12"/>
      <c r="I55" s="3"/>
      <c r="J55" s="3"/>
      <c r="K55" s="3"/>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row>
    <row r="56" spans="1:65" ht="13.5" thickBot="1" x14ac:dyDescent="0.25">
      <c r="A56" s="60"/>
      <c r="B56" s="60"/>
      <c r="C56" s="108" t="s">
        <v>69</v>
      </c>
      <c r="D56" s="108"/>
      <c r="E56" s="108"/>
      <c r="F56" s="72">
        <f>F54-F55</f>
        <v>217</v>
      </c>
      <c r="G56" s="60"/>
      <c r="H56" s="12"/>
      <c r="I56" s="3"/>
      <c r="J56" s="3"/>
      <c r="K56" s="3"/>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row>
    <row r="57" spans="1:65" ht="13.5" thickTop="1" x14ac:dyDescent="0.2">
      <c r="A57" s="60"/>
      <c r="B57" s="60"/>
      <c r="C57" s="60"/>
      <c r="D57" s="60"/>
      <c r="E57" s="60"/>
      <c r="F57" s="34" t="str">
        <f>IF(F56="","",IF(F56=217,"Correct!","Try again!"))</f>
        <v>Correct!</v>
      </c>
      <c r="G57" s="60"/>
      <c r="H57" s="12"/>
      <c r="I57" s="3"/>
      <c r="J57" s="3"/>
      <c r="K57" s="3"/>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row>
    <row r="58" spans="1:65" x14ac:dyDescent="0.2">
      <c r="A58" s="60"/>
      <c r="B58" s="73" t="s">
        <v>59</v>
      </c>
      <c r="C58" s="111" t="s">
        <v>63</v>
      </c>
      <c r="D58" s="111"/>
      <c r="E58" s="111"/>
      <c r="F58" s="60"/>
      <c r="G58" s="60"/>
      <c r="H58" s="12"/>
      <c r="I58" s="3"/>
      <c r="J58" s="3"/>
      <c r="K58" s="3"/>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row>
    <row r="59" spans="1:65" x14ac:dyDescent="0.2">
      <c r="A59" s="59"/>
      <c r="B59" s="59"/>
      <c r="C59" s="114" t="s">
        <v>159</v>
      </c>
      <c r="D59" s="115"/>
      <c r="E59" s="116"/>
      <c r="F59" s="64">
        <f>F54</f>
        <v>448</v>
      </c>
      <c r="G59" s="59"/>
      <c r="H59" s="11"/>
      <c r="I59" s="2"/>
      <c r="J59" s="2"/>
      <c r="K59" s="2"/>
    </row>
    <row r="60" spans="1:65" x14ac:dyDescent="0.2">
      <c r="A60" s="59"/>
      <c r="B60" s="59"/>
      <c r="C60" s="120" t="s">
        <v>161</v>
      </c>
      <c r="D60" s="109"/>
      <c r="E60" s="110"/>
      <c r="F60" s="69">
        <f>F36</f>
        <v>273</v>
      </c>
      <c r="G60" s="59"/>
      <c r="H60" s="11"/>
      <c r="I60" s="2"/>
      <c r="J60" s="2"/>
      <c r="K60" s="2"/>
    </row>
    <row r="61" spans="1:65" ht="13.5" thickBot="1" x14ac:dyDescent="0.25">
      <c r="A61" s="59"/>
      <c r="B61" s="59"/>
      <c r="C61" s="108" t="s">
        <v>68</v>
      </c>
      <c r="D61" s="108"/>
      <c r="E61" s="108"/>
      <c r="F61" s="72">
        <f>F59-F60</f>
        <v>175</v>
      </c>
      <c r="G61" s="59"/>
      <c r="H61" s="11"/>
      <c r="I61" s="2"/>
      <c r="J61" s="2"/>
      <c r="K61" s="2"/>
    </row>
    <row r="62" spans="1:65" ht="13.5" thickTop="1" x14ac:dyDescent="0.2">
      <c r="A62" s="59"/>
      <c r="B62" s="59"/>
      <c r="C62" s="59"/>
      <c r="D62" s="59"/>
      <c r="E62" s="59"/>
      <c r="F62" s="34" t="str">
        <f>IF(F61="","",IF(F61=175,"Correct!","Try again!"))</f>
        <v>Correct!</v>
      </c>
      <c r="G62" s="59"/>
      <c r="H62" s="11"/>
      <c r="I62" s="2"/>
      <c r="J62" s="2"/>
      <c r="K62" s="2"/>
    </row>
    <row r="63" spans="1:65" x14ac:dyDescent="0.2">
      <c r="A63" s="59"/>
      <c r="B63" s="59"/>
      <c r="C63" s="59"/>
      <c r="D63" s="59"/>
      <c r="E63" s="59"/>
      <c r="F63" s="59"/>
      <c r="G63" s="59"/>
      <c r="H63" s="11"/>
      <c r="I63" s="2"/>
      <c r="J63" s="2"/>
      <c r="K63" s="2"/>
    </row>
    <row r="64" spans="1:65" x14ac:dyDescent="0.2">
      <c r="A64" s="59"/>
      <c r="B64" s="20" t="s">
        <v>29</v>
      </c>
      <c r="C64" s="122" t="s">
        <v>120</v>
      </c>
      <c r="D64" s="122"/>
      <c r="E64" s="122"/>
      <c r="F64" s="122"/>
      <c r="G64" s="122"/>
      <c r="H64" s="11"/>
      <c r="I64" s="2"/>
      <c r="J64" s="2"/>
      <c r="K64" s="2"/>
    </row>
    <row r="65" spans="1:11" x14ac:dyDescent="0.2">
      <c r="A65" s="59"/>
      <c r="B65" s="59"/>
      <c r="C65" s="122"/>
      <c r="D65" s="122"/>
      <c r="E65" s="122"/>
      <c r="F65" s="122"/>
      <c r="G65" s="122"/>
      <c r="H65" s="11"/>
      <c r="I65" s="2"/>
      <c r="J65" s="2"/>
      <c r="K65" s="2"/>
    </row>
    <row r="66" spans="1:11" x14ac:dyDescent="0.2">
      <c r="A66" s="59"/>
      <c r="B66" s="59"/>
      <c r="C66" s="122"/>
      <c r="D66" s="122"/>
      <c r="E66" s="122"/>
      <c r="F66" s="122"/>
      <c r="G66" s="122"/>
      <c r="H66" s="11"/>
      <c r="I66" s="2"/>
      <c r="J66" s="2"/>
      <c r="K66" s="2"/>
    </row>
    <row r="67" spans="1:11" ht="12.75" customHeight="1" x14ac:dyDescent="0.2">
      <c r="A67" s="59"/>
      <c r="B67" s="59"/>
      <c r="C67" s="123" t="s">
        <v>185</v>
      </c>
      <c r="D67" s="124"/>
      <c r="E67" s="124"/>
      <c r="F67" s="124"/>
      <c r="G67" s="124"/>
      <c r="H67" s="11"/>
      <c r="I67" s="2"/>
      <c r="J67" s="2"/>
      <c r="K67" s="2"/>
    </row>
    <row r="68" spans="1:11" x14ac:dyDescent="0.2">
      <c r="A68" s="59"/>
      <c r="B68" s="59"/>
      <c r="C68" s="124"/>
      <c r="D68" s="124"/>
      <c r="E68" s="124"/>
      <c r="F68" s="124"/>
      <c r="G68" s="124"/>
      <c r="H68" s="11"/>
      <c r="I68" s="2"/>
      <c r="J68" s="2"/>
      <c r="K68" s="2"/>
    </row>
    <row r="69" spans="1:11" x14ac:dyDescent="0.2">
      <c r="A69" s="59"/>
      <c r="B69" s="59"/>
      <c r="C69" s="124"/>
      <c r="D69" s="124"/>
      <c r="E69" s="124"/>
      <c r="F69" s="124"/>
      <c r="G69" s="124"/>
      <c r="H69" s="11"/>
      <c r="I69" s="2"/>
      <c r="J69" s="2"/>
      <c r="K69" s="2"/>
    </row>
    <row r="70" spans="1:11" x14ac:dyDescent="0.2">
      <c r="A70" s="59"/>
      <c r="B70" s="59"/>
      <c r="C70" s="124"/>
      <c r="D70" s="124"/>
      <c r="E70" s="124"/>
      <c r="F70" s="124"/>
      <c r="G70" s="124"/>
      <c r="H70" s="11"/>
      <c r="I70" s="2"/>
      <c r="J70" s="2"/>
      <c r="K70" s="2"/>
    </row>
    <row r="71" spans="1:11" x14ac:dyDescent="0.2">
      <c r="A71" s="59"/>
      <c r="B71" s="59"/>
      <c r="C71" s="124"/>
      <c r="D71" s="124"/>
      <c r="E71" s="124"/>
      <c r="F71" s="124"/>
      <c r="G71" s="124"/>
      <c r="H71" s="11"/>
      <c r="I71" s="2"/>
      <c r="J71" s="2"/>
      <c r="K71" s="2"/>
    </row>
    <row r="72" spans="1:11" x14ac:dyDescent="0.2">
      <c r="A72" s="59"/>
      <c r="B72" s="59"/>
      <c r="C72" s="124"/>
      <c r="D72" s="124"/>
      <c r="E72" s="124"/>
      <c r="F72" s="124"/>
      <c r="G72" s="124"/>
      <c r="H72" s="11"/>
      <c r="I72" s="2"/>
      <c r="J72" s="2"/>
      <c r="K72" s="2"/>
    </row>
    <row r="73" spans="1:11" x14ac:dyDescent="0.2">
      <c r="A73" s="59"/>
      <c r="B73" s="59"/>
      <c r="C73" s="59"/>
      <c r="D73" s="59"/>
      <c r="E73" s="59"/>
      <c r="F73" s="59"/>
      <c r="G73" s="59"/>
      <c r="H73" s="11"/>
      <c r="I73" s="2"/>
      <c r="J73" s="2"/>
      <c r="K73" s="2"/>
    </row>
    <row r="74" spans="1:11" x14ac:dyDescent="0.2">
      <c r="A74" s="2"/>
      <c r="B74" s="2"/>
      <c r="C74" s="2"/>
      <c r="D74" s="2"/>
      <c r="E74" s="2"/>
      <c r="F74" s="2"/>
      <c r="G74" s="2"/>
      <c r="H74" s="2"/>
      <c r="I74" s="2"/>
      <c r="J74" s="2"/>
      <c r="K74" s="2"/>
    </row>
    <row r="75" spans="1:11" x14ac:dyDescent="0.2">
      <c r="A75" s="2"/>
      <c r="B75" s="2"/>
      <c r="C75" s="2"/>
      <c r="D75" s="2"/>
      <c r="E75" s="2"/>
      <c r="F75" s="2"/>
      <c r="G75" s="2"/>
      <c r="H75" s="2"/>
      <c r="I75" s="2"/>
      <c r="J75" s="2"/>
      <c r="K75" s="2"/>
    </row>
    <row r="76" spans="1:11" x14ac:dyDescent="0.2">
      <c r="A76" s="2"/>
      <c r="B76" s="2"/>
      <c r="C76" s="2"/>
      <c r="D76" s="2"/>
      <c r="E76" s="2"/>
      <c r="F76" s="2"/>
      <c r="G76" s="2"/>
      <c r="H76" s="2"/>
      <c r="I76" s="2"/>
      <c r="J76" s="2"/>
      <c r="K76" s="2"/>
    </row>
    <row r="77" spans="1:11" x14ac:dyDescent="0.2">
      <c r="A77" s="2"/>
      <c r="B77" s="2"/>
      <c r="C77" s="2"/>
      <c r="D77" s="2"/>
      <c r="E77" s="2"/>
      <c r="F77" s="2"/>
      <c r="G77" s="2"/>
      <c r="H77" s="2"/>
      <c r="I77" s="2"/>
      <c r="J77" s="2"/>
      <c r="K77" s="2"/>
    </row>
    <row r="78" spans="1:11" x14ac:dyDescent="0.2">
      <c r="A78" s="2"/>
      <c r="B78" s="2"/>
      <c r="C78" s="2"/>
      <c r="D78" s="2"/>
      <c r="E78" s="2"/>
      <c r="F78" s="2"/>
      <c r="G78" s="2"/>
      <c r="H78" s="2"/>
      <c r="I78" s="2"/>
      <c r="J78" s="2"/>
      <c r="K78" s="2"/>
    </row>
    <row r="79" spans="1:11" x14ac:dyDescent="0.2">
      <c r="A79" s="2"/>
      <c r="B79" s="2"/>
      <c r="C79" s="2"/>
      <c r="D79" s="2"/>
      <c r="E79" s="2"/>
      <c r="F79" s="2"/>
      <c r="G79" s="2"/>
      <c r="H79" s="2"/>
      <c r="I79" s="2"/>
      <c r="J79" s="2"/>
      <c r="K79" s="2"/>
    </row>
    <row r="80" spans="1:11" x14ac:dyDescent="0.2">
      <c r="A80" s="2"/>
      <c r="B80" s="2"/>
      <c r="C80" s="2"/>
      <c r="D80" s="2"/>
      <c r="E80" s="2"/>
      <c r="F80" s="2"/>
      <c r="G80" s="2"/>
      <c r="H80" s="2"/>
      <c r="I80" s="2"/>
      <c r="J80" s="2"/>
      <c r="K80" s="2"/>
    </row>
    <row r="81" spans="1:11" x14ac:dyDescent="0.2">
      <c r="A81" s="2"/>
      <c r="B81" s="2"/>
      <c r="C81" s="2"/>
      <c r="D81" s="2"/>
      <c r="E81" s="2"/>
      <c r="F81" s="2"/>
      <c r="G81" s="2"/>
      <c r="H81" s="2"/>
      <c r="I81" s="2"/>
      <c r="J81" s="2"/>
      <c r="K81" s="2"/>
    </row>
    <row r="82" spans="1:11" x14ac:dyDescent="0.2">
      <c r="A82" s="2"/>
      <c r="B82" s="2"/>
      <c r="C82" s="2"/>
      <c r="D82" s="2"/>
      <c r="E82" s="2"/>
      <c r="F82" s="2"/>
      <c r="G82" s="2"/>
      <c r="H82" s="2"/>
      <c r="I82" s="2"/>
      <c r="J82" s="2"/>
      <c r="K82" s="2"/>
    </row>
    <row r="83" spans="1:11" x14ac:dyDescent="0.2">
      <c r="A83" s="2"/>
      <c r="B83" s="2"/>
      <c r="C83" s="2"/>
      <c r="D83" s="2"/>
      <c r="E83" s="2"/>
      <c r="F83" s="2"/>
      <c r="G83" s="2"/>
      <c r="H83" s="2"/>
      <c r="I83" s="2"/>
      <c r="J83" s="2"/>
      <c r="K83" s="2"/>
    </row>
    <row r="84" spans="1:11" x14ac:dyDescent="0.2">
      <c r="A84" s="2"/>
      <c r="B84" s="2"/>
      <c r="C84" s="2"/>
      <c r="D84" s="2"/>
      <c r="E84" s="2"/>
      <c r="F84" s="2"/>
      <c r="G84" s="2"/>
      <c r="H84" s="2"/>
      <c r="I84" s="2"/>
      <c r="J84" s="2"/>
      <c r="K84" s="2"/>
    </row>
    <row r="85" spans="1:11" x14ac:dyDescent="0.2">
      <c r="A85" s="2"/>
      <c r="B85" s="2"/>
      <c r="C85" s="2"/>
      <c r="D85" s="2"/>
      <c r="E85" s="2"/>
      <c r="F85" s="2"/>
      <c r="G85" s="2"/>
      <c r="H85" s="2"/>
      <c r="I85" s="2"/>
      <c r="J85" s="2"/>
      <c r="K85" s="2"/>
    </row>
    <row r="86" spans="1:11" x14ac:dyDescent="0.2">
      <c r="A86" s="2"/>
      <c r="B86" s="2"/>
      <c r="C86" s="2"/>
      <c r="D86" s="2"/>
      <c r="E86" s="2"/>
      <c r="F86" s="2"/>
      <c r="G86" s="2"/>
      <c r="H86" s="2"/>
      <c r="I86" s="2"/>
      <c r="J86" s="2"/>
      <c r="K86" s="2"/>
    </row>
    <row r="87" spans="1:11" x14ac:dyDescent="0.2">
      <c r="A87" s="2"/>
      <c r="B87" s="2"/>
      <c r="C87" s="2"/>
      <c r="D87" s="2"/>
      <c r="E87" s="2"/>
      <c r="F87" s="2"/>
      <c r="G87" s="2"/>
      <c r="H87" s="2"/>
      <c r="I87" s="2"/>
      <c r="J87" s="2"/>
      <c r="K87" s="2"/>
    </row>
  </sheetData>
  <sheetProtection algorithmName="SHA-512" hashValue="YHlVLvUEIaQaMxk7jh7aIF6NcYn+lbSmMOaGuiFjWEzbtbjCayy3si3mCuO5Rg3p1Xx7sWIaIdO2jjM/1fmgSg==" saltValue="CI0lyhzqw9TJPwyUkmmJBQ==" spinCount="100000" sheet="1" objects="1" scenarios="1" selectLockedCells="1"/>
  <mergeCells count="51">
    <mergeCell ref="C9:E9"/>
    <mergeCell ref="C36:E36"/>
    <mergeCell ref="C64:G66"/>
    <mergeCell ref="C67:G72"/>
    <mergeCell ref="C13:E13"/>
    <mergeCell ref="C12:E12"/>
    <mergeCell ref="C11:E11"/>
    <mergeCell ref="C10:E10"/>
    <mergeCell ref="C18:E18"/>
    <mergeCell ref="C17:E17"/>
    <mergeCell ref="C16:E16"/>
    <mergeCell ref="C15:E15"/>
    <mergeCell ref="C22:E22"/>
    <mergeCell ref="C21:E21"/>
    <mergeCell ref="C20:E20"/>
    <mergeCell ref="C19:E19"/>
    <mergeCell ref="C27:E27"/>
    <mergeCell ref="C26:E26"/>
    <mergeCell ref="C25:E25"/>
    <mergeCell ref="C24:E24"/>
    <mergeCell ref="C32:E32"/>
    <mergeCell ref="C31:E31"/>
    <mergeCell ref="C29:E29"/>
    <mergeCell ref="C28:E28"/>
    <mergeCell ref="C34:E34"/>
    <mergeCell ref="C33:E33"/>
    <mergeCell ref="C41:E41"/>
    <mergeCell ref="C40:E40"/>
    <mergeCell ref="C39:E39"/>
    <mergeCell ref="C38:E38"/>
    <mergeCell ref="C51:E51"/>
    <mergeCell ref="C50:E50"/>
    <mergeCell ref="C49:E49"/>
    <mergeCell ref="C43:E43"/>
    <mergeCell ref="C35:E35"/>
    <mergeCell ref="D3:E3"/>
    <mergeCell ref="D2:E2"/>
    <mergeCell ref="D1:E1"/>
    <mergeCell ref="B5:F5"/>
    <mergeCell ref="C61:E61"/>
    <mergeCell ref="C60:E60"/>
    <mergeCell ref="C59:E59"/>
    <mergeCell ref="C58:E58"/>
    <mergeCell ref="C56:E56"/>
    <mergeCell ref="C55:E55"/>
    <mergeCell ref="C54:E54"/>
    <mergeCell ref="C48:E48"/>
    <mergeCell ref="C46:E46"/>
    <mergeCell ref="C45:E45"/>
    <mergeCell ref="C44:E44"/>
    <mergeCell ref="C53:E53"/>
  </mergeCells>
  <phoneticPr fontId="0" type="noConversion"/>
  <pageMargins left="0.75" right="0.75" top="1" bottom="1" header="0.5" footer="0.5"/>
  <pageSetup scale="120" orientation="portrait" horizontalDpi="300" verticalDpi="300" r:id="rId1"/>
  <headerFooter alignWithMargins="0"/>
  <rowBreaks count="1" manualBreakCount="1">
    <brk id="37"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election sqref="A1:C1"/>
    </sheetView>
  </sheetViews>
  <sheetFormatPr defaultRowHeight="12.75" x14ac:dyDescent="0.2"/>
  <cols>
    <col min="1" max="1" width="2.7109375" customWidth="1"/>
    <col min="2" max="5" width="12.7109375" customWidth="1"/>
    <col min="6" max="6" width="2.7109375" customWidth="1"/>
  </cols>
  <sheetData>
    <row r="1" spans="1:6" x14ac:dyDescent="0.2">
      <c r="A1" s="104" t="s">
        <v>166</v>
      </c>
      <c r="B1" s="104"/>
      <c r="C1" s="104"/>
      <c r="E1" s="1"/>
      <c r="F1" s="1"/>
    </row>
    <row r="2" spans="1:6" x14ac:dyDescent="0.2">
      <c r="B2" s="1"/>
      <c r="C2" s="1"/>
      <c r="D2" s="1"/>
      <c r="E2" s="1"/>
      <c r="F2" s="1"/>
    </row>
    <row r="3" spans="1:6" x14ac:dyDescent="0.2">
      <c r="A3" s="96"/>
      <c r="B3" s="5"/>
      <c r="C3" s="5"/>
      <c r="D3" s="5"/>
      <c r="E3" s="5"/>
      <c r="F3" s="5"/>
    </row>
    <row r="4" spans="1:6" x14ac:dyDescent="0.2">
      <c r="A4" s="96"/>
      <c r="B4" s="105" t="s">
        <v>181</v>
      </c>
      <c r="C4" s="105"/>
      <c r="D4" s="105"/>
      <c r="E4" s="105"/>
      <c r="F4" s="5"/>
    </row>
    <row r="5" spans="1:6" x14ac:dyDescent="0.2">
      <c r="A5" s="96"/>
      <c r="B5" s="5"/>
      <c r="C5" s="5"/>
      <c r="D5" s="5"/>
      <c r="E5" s="5"/>
      <c r="F5" s="5"/>
    </row>
    <row r="6" spans="1:6" x14ac:dyDescent="0.2">
      <c r="A6" s="96"/>
      <c r="B6" s="107" t="s">
        <v>105</v>
      </c>
      <c r="C6" s="107"/>
      <c r="D6" s="107"/>
      <c r="E6" s="107"/>
      <c r="F6" s="5"/>
    </row>
    <row r="7" spans="1:6" x14ac:dyDescent="0.2">
      <c r="A7" s="96"/>
      <c r="B7" s="103" t="s">
        <v>103</v>
      </c>
      <c r="C7" s="103"/>
      <c r="D7" s="103"/>
      <c r="E7" s="9">
        <v>448</v>
      </c>
      <c r="F7" s="5"/>
    </row>
    <row r="8" spans="1:6" x14ac:dyDescent="0.2">
      <c r="A8" s="96"/>
      <c r="B8" s="7" t="s">
        <v>112</v>
      </c>
      <c r="C8" s="7"/>
      <c r="D8" s="7"/>
      <c r="E8" s="9"/>
      <c r="F8" s="5"/>
    </row>
    <row r="9" spans="1:6" x14ac:dyDescent="0.2">
      <c r="A9" s="96"/>
      <c r="B9" s="103" t="s">
        <v>113</v>
      </c>
      <c r="C9" s="103"/>
      <c r="D9" s="103"/>
      <c r="E9" s="9">
        <v>50400</v>
      </c>
      <c r="F9" s="5"/>
    </row>
    <row r="10" spans="1:6" x14ac:dyDescent="0.2">
      <c r="A10" s="96"/>
      <c r="B10" s="103" t="s">
        <v>114</v>
      </c>
      <c r="C10" s="103"/>
      <c r="D10" s="103"/>
      <c r="E10" s="10">
        <v>35</v>
      </c>
      <c r="F10" s="5"/>
    </row>
    <row r="11" spans="1:6" x14ac:dyDescent="0.2">
      <c r="A11" s="96"/>
      <c r="B11" s="103" t="s">
        <v>115</v>
      </c>
      <c r="C11" s="103"/>
      <c r="D11" s="103"/>
      <c r="E11" s="10">
        <v>112</v>
      </c>
      <c r="F11" s="5"/>
    </row>
    <row r="12" spans="1:6" x14ac:dyDescent="0.2">
      <c r="A12" s="96"/>
      <c r="B12" s="103" t="s">
        <v>116</v>
      </c>
      <c r="C12" s="103"/>
      <c r="D12" s="103"/>
      <c r="E12" s="10">
        <v>70</v>
      </c>
      <c r="F12" s="5"/>
    </row>
    <row r="13" spans="1:6" x14ac:dyDescent="0.2">
      <c r="A13" s="96"/>
      <c r="B13" s="103" t="s">
        <v>117</v>
      </c>
      <c r="C13" s="103"/>
      <c r="D13" s="103"/>
      <c r="E13" s="9"/>
      <c r="F13" s="5"/>
    </row>
    <row r="14" spans="1:6" x14ac:dyDescent="0.2">
      <c r="A14" s="96"/>
      <c r="B14" s="103" t="s">
        <v>118</v>
      </c>
      <c r="C14" s="103"/>
      <c r="D14" s="103"/>
      <c r="E14" s="9">
        <v>67500</v>
      </c>
      <c r="F14" s="5"/>
    </row>
    <row r="15" spans="1:6" x14ac:dyDescent="0.2">
      <c r="A15" s="96"/>
      <c r="B15" s="103" t="s">
        <v>119</v>
      </c>
      <c r="C15" s="103"/>
      <c r="D15" s="103"/>
      <c r="E15" s="10">
        <v>14</v>
      </c>
      <c r="F15" s="5"/>
    </row>
    <row r="16" spans="1:6" x14ac:dyDescent="0.2">
      <c r="A16" s="96"/>
      <c r="B16" s="5"/>
      <c r="C16" s="5"/>
      <c r="D16" s="5"/>
      <c r="E16" s="5"/>
      <c r="F16" s="5"/>
    </row>
  </sheetData>
  <sheetProtection algorithmName="SHA-512" hashValue="IMLj6X6HaoROn+V5kLLdsK9vuqFZuuCx6hxOZFEchCZzaukgpVVOyp+SI2VtjfLflFeUC8N9drLGsJgzcmFSZw==" saltValue="dx9u783MXAk6LTtxqdA97w==" spinCount="100000" sheet="1" objects="1" scenarios="1" selectLockedCells="1" selectUnlockedCells="1"/>
  <mergeCells count="11">
    <mergeCell ref="B6:E6"/>
    <mergeCell ref="B12:D12"/>
    <mergeCell ref="A1:C1"/>
    <mergeCell ref="B14:D14"/>
    <mergeCell ref="B15:D15"/>
    <mergeCell ref="B10:D10"/>
    <mergeCell ref="B11:D11"/>
    <mergeCell ref="B13:D13"/>
    <mergeCell ref="B4:E4"/>
    <mergeCell ref="B7:D7"/>
    <mergeCell ref="B9:D9"/>
  </mergeCells>
  <phoneticPr fontId="0"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38"/>
  <sheetViews>
    <sheetView showGridLines="0" zoomScaleNormal="100" workbookViewId="0">
      <selection activeCell="C1" sqref="C1:D1"/>
    </sheetView>
  </sheetViews>
  <sheetFormatPr defaultRowHeight="12.75" x14ac:dyDescent="0.2"/>
  <cols>
    <col min="1" max="1" width="2.7109375" customWidth="1"/>
    <col min="2" max="8" width="12.7109375" customWidth="1"/>
    <col min="9" max="9" width="2.7109375" customWidth="1"/>
    <col min="10" max="11" width="12.7109375" customWidth="1"/>
  </cols>
  <sheetData>
    <row r="1" spans="1:10" x14ac:dyDescent="0.2">
      <c r="A1" s="2"/>
      <c r="B1" s="25" t="s">
        <v>88</v>
      </c>
      <c r="C1" s="97" t="s">
        <v>89</v>
      </c>
      <c r="D1" s="97"/>
      <c r="H1" s="2"/>
      <c r="I1" s="2"/>
      <c r="J1" s="2"/>
    </row>
    <row r="2" spans="1:10" x14ac:dyDescent="0.2">
      <c r="A2" s="2"/>
      <c r="B2" s="25" t="s">
        <v>90</v>
      </c>
      <c r="C2" s="97" t="s">
        <v>91</v>
      </c>
      <c r="D2" s="97"/>
      <c r="H2" s="2"/>
      <c r="I2" s="2"/>
      <c r="J2" s="2"/>
    </row>
    <row r="3" spans="1:10" x14ac:dyDescent="0.2">
      <c r="A3" s="2"/>
      <c r="B3" s="26"/>
      <c r="C3" s="128" t="s">
        <v>167</v>
      </c>
      <c r="D3" s="98"/>
      <c r="H3" s="2"/>
      <c r="I3" s="2"/>
      <c r="J3" s="2"/>
    </row>
    <row r="4" spans="1:10" x14ac:dyDescent="0.2">
      <c r="A4" s="26"/>
      <c r="B4" s="27"/>
      <c r="C4" s="26"/>
      <c r="D4" s="2"/>
      <c r="E4" s="2"/>
      <c r="F4" s="2"/>
      <c r="G4" s="2"/>
      <c r="H4" s="2"/>
      <c r="I4" s="2"/>
      <c r="J4" s="2"/>
    </row>
    <row r="5" spans="1:10" ht="12.75" customHeight="1" x14ac:dyDescent="0.2">
      <c r="A5" s="19"/>
      <c r="B5" s="100" t="s">
        <v>186</v>
      </c>
      <c r="C5" s="100"/>
      <c r="D5" s="100"/>
      <c r="E5" s="100"/>
      <c r="F5" s="100"/>
      <c r="G5" s="100"/>
      <c r="H5" s="100"/>
      <c r="I5" s="11"/>
      <c r="J5" s="2"/>
    </row>
    <row r="6" spans="1:10" ht="12.75" customHeight="1" x14ac:dyDescent="0.2">
      <c r="A6" s="19"/>
      <c r="B6" s="100" t="s">
        <v>128</v>
      </c>
      <c r="C6" s="100"/>
      <c r="D6" s="100"/>
      <c r="E6" s="100"/>
      <c r="F6" s="100"/>
      <c r="G6" s="100"/>
      <c r="H6" s="100"/>
      <c r="I6" s="11"/>
      <c r="J6" s="2"/>
    </row>
    <row r="7" spans="1:10" ht="12.75" customHeight="1" x14ac:dyDescent="0.2">
      <c r="A7" s="19"/>
      <c r="B7" s="19"/>
      <c r="C7" s="19"/>
      <c r="D7" s="19"/>
      <c r="E7" s="19"/>
      <c r="F7" s="19"/>
      <c r="G7" s="19"/>
      <c r="H7" s="19"/>
      <c r="I7" s="11"/>
      <c r="J7" s="2"/>
    </row>
    <row r="8" spans="1:10" ht="12.75" customHeight="1" x14ac:dyDescent="0.2">
      <c r="A8" s="19"/>
      <c r="B8" s="129" t="s">
        <v>5</v>
      </c>
      <c r="C8" s="129"/>
      <c r="D8" s="129"/>
      <c r="E8" s="29" t="s">
        <v>6</v>
      </c>
      <c r="F8" s="29" t="s">
        <v>7</v>
      </c>
      <c r="G8" s="29"/>
      <c r="H8" s="19"/>
      <c r="I8" s="11"/>
      <c r="J8" s="2"/>
    </row>
    <row r="9" spans="1:10" ht="12.75" customHeight="1" x14ac:dyDescent="0.2">
      <c r="A9" s="19"/>
      <c r="B9" s="19"/>
      <c r="C9" s="19"/>
      <c r="D9" s="19"/>
      <c r="E9" s="80" t="s">
        <v>8</v>
      </c>
      <c r="F9" s="80" t="s">
        <v>9</v>
      </c>
      <c r="G9" s="80" t="s">
        <v>10</v>
      </c>
      <c r="H9" s="80" t="s">
        <v>143</v>
      </c>
      <c r="I9" s="11"/>
      <c r="J9" s="2"/>
    </row>
    <row r="10" spans="1:10" ht="12.75" customHeight="1" x14ac:dyDescent="0.2">
      <c r="A10" s="19"/>
      <c r="B10" s="127" t="s">
        <v>162</v>
      </c>
      <c r="C10" s="126"/>
      <c r="D10" s="126"/>
      <c r="E10" s="90">
        <v>4800000</v>
      </c>
      <c r="F10" s="78">
        <v>4800000</v>
      </c>
      <c r="G10" s="78">
        <f>IF(F10&lt;&gt;0,F10-E10," ")</f>
        <v>0</v>
      </c>
      <c r="H10" s="89" t="s">
        <v>136</v>
      </c>
      <c r="I10" s="11"/>
      <c r="J10" s="2"/>
    </row>
    <row r="11" spans="1:10" ht="12.75" customHeight="1" x14ac:dyDescent="0.2">
      <c r="A11" s="19"/>
      <c r="B11" s="126" t="s">
        <v>11</v>
      </c>
      <c r="C11" s="126"/>
      <c r="D11" s="126"/>
      <c r="E11" s="41"/>
      <c r="F11" s="41"/>
      <c r="G11" s="41"/>
      <c r="H11" s="19" t="str">
        <f>IF(F11&gt;E11,"higher",IF(E11&gt;F11,"lower"," "))</f>
        <v xml:space="preserve"> </v>
      </c>
      <c r="I11" s="11"/>
      <c r="J11" s="2"/>
    </row>
    <row r="12" spans="1:10" ht="12.75" customHeight="1" x14ac:dyDescent="0.2">
      <c r="A12" s="19"/>
      <c r="B12" s="126" t="s">
        <v>131</v>
      </c>
      <c r="C12" s="126"/>
      <c r="D12" s="126"/>
      <c r="E12" s="83">
        <v>-600000</v>
      </c>
      <c r="F12" s="79">
        <v>-600000</v>
      </c>
      <c r="G12" s="79">
        <f>IF(F12&lt;&gt;0,F12-E12," ")</f>
        <v>0</v>
      </c>
      <c r="H12" s="92" t="s">
        <v>136</v>
      </c>
      <c r="I12" s="11"/>
      <c r="J12" s="2"/>
    </row>
    <row r="13" spans="1:10" ht="12.75" customHeight="1" x14ac:dyDescent="0.2">
      <c r="A13" s="19"/>
      <c r="B13" s="126" t="s">
        <v>132</v>
      </c>
      <c r="C13" s="126"/>
      <c r="D13" s="126"/>
      <c r="E13" s="85">
        <v>-2250000</v>
      </c>
      <c r="F13" s="76">
        <v>-2250000</v>
      </c>
      <c r="G13" s="76">
        <f>IF(F13&lt;&gt;0,F13-E13," ")</f>
        <v>0</v>
      </c>
      <c r="H13" s="93" t="s">
        <v>136</v>
      </c>
      <c r="I13" s="11"/>
      <c r="J13" s="2"/>
    </row>
    <row r="14" spans="1:10" ht="12.75" customHeight="1" x14ac:dyDescent="0.2">
      <c r="A14" s="19"/>
      <c r="B14" s="126" t="s">
        <v>133</v>
      </c>
      <c r="C14" s="126"/>
      <c r="D14" s="126"/>
      <c r="E14" s="85">
        <v>-450000</v>
      </c>
      <c r="F14" s="76">
        <v>-450000</v>
      </c>
      <c r="G14" s="76">
        <f>IF(F14&lt;&gt;0,F14-E14," ")</f>
        <v>0</v>
      </c>
      <c r="H14" s="93" t="s">
        <v>136</v>
      </c>
      <c r="I14" s="11"/>
      <c r="J14" s="2"/>
    </row>
    <row r="15" spans="1:10" ht="12.75" customHeight="1" x14ac:dyDescent="0.2">
      <c r="A15" s="19"/>
      <c r="B15" s="126" t="s">
        <v>134</v>
      </c>
      <c r="C15" s="126"/>
      <c r="D15" s="126"/>
      <c r="E15" s="85">
        <v>-375000</v>
      </c>
      <c r="F15" s="76">
        <v>-375000</v>
      </c>
      <c r="G15" s="76">
        <f>IF(F15&lt;&gt;0,F15-E15," ")</f>
        <v>0</v>
      </c>
      <c r="H15" s="94" t="s">
        <v>136</v>
      </c>
      <c r="I15" s="11"/>
      <c r="J15" s="2"/>
    </row>
    <row r="16" spans="1:10" ht="12.75" customHeight="1" x14ac:dyDescent="0.2">
      <c r="A16" s="19"/>
      <c r="B16" s="126" t="s">
        <v>135</v>
      </c>
      <c r="C16" s="126"/>
      <c r="D16" s="126"/>
      <c r="E16" s="86">
        <v>0</v>
      </c>
      <c r="F16" s="77">
        <f>-(3000000-450000)</f>
        <v>-2550000</v>
      </c>
      <c r="G16" s="77">
        <f>E16-F16</f>
        <v>2550000</v>
      </c>
      <c r="H16" s="92" t="s">
        <v>137</v>
      </c>
      <c r="I16" s="11"/>
      <c r="J16" s="2"/>
    </row>
    <row r="17" spans="1:10" ht="12.75" customHeight="1" thickBot="1" x14ac:dyDescent="0.25">
      <c r="A17" s="19"/>
      <c r="B17" s="126" t="s">
        <v>14</v>
      </c>
      <c r="C17" s="126"/>
      <c r="D17" s="126"/>
      <c r="E17" s="87">
        <f>SUM(E10:E16)</f>
        <v>1125000</v>
      </c>
      <c r="F17" s="88">
        <f>IF(F16&lt;&gt;0,SUM(F10:F16)," ")</f>
        <v>-1425000</v>
      </c>
      <c r="G17" s="88">
        <f>SUM(G12:G16)</f>
        <v>2550000</v>
      </c>
      <c r="H17" s="95" t="s">
        <v>137</v>
      </c>
      <c r="I17" s="11"/>
      <c r="J17" s="2"/>
    </row>
    <row r="18" spans="1:10" ht="12.75" customHeight="1" thickTop="1" x14ac:dyDescent="0.2">
      <c r="A18" s="19"/>
      <c r="B18" s="126"/>
      <c r="C18" s="126"/>
      <c r="D18" s="126"/>
      <c r="E18" s="34" t="str">
        <f>IF(E17="","",IF(E17=1125000,"Correct!","Try again!"))</f>
        <v>Correct!</v>
      </c>
      <c r="F18" s="34" t="str">
        <f>IF(F17="","",IF(F17=-1425000,"Correct!","Try again!"))</f>
        <v>Correct!</v>
      </c>
      <c r="G18" s="34" t="str">
        <f>IF(G17="","",IF(G17=2550000,"Correct!","Try again!"))</f>
        <v>Correct!</v>
      </c>
      <c r="H18" s="19"/>
      <c r="I18" s="11"/>
      <c r="J18" s="2"/>
    </row>
    <row r="19" spans="1:10" ht="12.75" customHeight="1" x14ac:dyDescent="0.2">
      <c r="A19" s="19"/>
      <c r="B19" s="126"/>
      <c r="C19" s="126"/>
      <c r="D19" s="126"/>
      <c r="E19" s="19"/>
      <c r="F19" s="19"/>
      <c r="G19" s="19"/>
      <c r="H19" s="19"/>
      <c r="I19" s="11"/>
      <c r="J19" s="2"/>
    </row>
    <row r="20" spans="1:10" ht="12.75" customHeight="1" x14ac:dyDescent="0.2">
      <c r="A20" s="19"/>
      <c r="B20" s="129" t="s">
        <v>130</v>
      </c>
      <c r="C20" s="129"/>
      <c r="D20" s="129"/>
      <c r="E20" s="29" t="s">
        <v>6</v>
      </c>
      <c r="F20" s="29" t="s">
        <v>7</v>
      </c>
      <c r="G20" s="29"/>
      <c r="H20" s="19"/>
      <c r="I20" s="11"/>
      <c r="J20" s="2"/>
    </row>
    <row r="21" spans="1:10" ht="12.75" customHeight="1" x14ac:dyDescent="0.2">
      <c r="A21" s="19"/>
      <c r="B21" s="126"/>
      <c r="C21" s="126"/>
      <c r="D21" s="126"/>
      <c r="E21" s="80" t="s">
        <v>8</v>
      </c>
      <c r="F21" s="80" t="s">
        <v>9</v>
      </c>
      <c r="G21" s="80" t="s">
        <v>10</v>
      </c>
      <c r="H21" s="81"/>
      <c r="I21" s="11"/>
      <c r="J21" s="2"/>
    </row>
    <row r="22" spans="1:10" ht="12.75" customHeight="1" x14ac:dyDescent="0.2">
      <c r="A22" s="19"/>
      <c r="B22" s="127" t="s">
        <v>162</v>
      </c>
      <c r="C22" s="126"/>
      <c r="D22" s="126"/>
      <c r="E22" s="90">
        <v>4800000</v>
      </c>
      <c r="F22" s="78">
        <f>E22*1.07</f>
        <v>5136000</v>
      </c>
      <c r="G22" s="78">
        <f>F22-E22</f>
        <v>336000</v>
      </c>
      <c r="H22" s="91" t="s">
        <v>138</v>
      </c>
      <c r="I22" s="11"/>
      <c r="J22" s="2"/>
    </row>
    <row r="23" spans="1:10" ht="12.75" customHeight="1" x14ac:dyDescent="0.2">
      <c r="A23" s="19"/>
      <c r="B23" s="126" t="s">
        <v>11</v>
      </c>
      <c r="C23" s="126"/>
      <c r="D23" s="126"/>
      <c r="E23" s="41"/>
      <c r="F23" s="41"/>
      <c r="G23" s="41"/>
      <c r="H23" s="82" t="str">
        <f>IF(F23&gt;E23,"higher",IF(E23&gt;F23,"lower"," "))</f>
        <v xml:space="preserve"> </v>
      </c>
      <c r="I23" s="11"/>
      <c r="J23" s="2"/>
    </row>
    <row r="24" spans="1:10" ht="12.75" customHeight="1" x14ac:dyDescent="0.2">
      <c r="A24" s="19"/>
      <c r="B24" s="126" t="s">
        <v>139</v>
      </c>
      <c r="C24" s="126"/>
      <c r="D24" s="126"/>
      <c r="E24" s="83">
        <v>0</v>
      </c>
      <c r="F24" s="79">
        <v>-690000</v>
      </c>
      <c r="G24" s="79">
        <f>(E24-F24)</f>
        <v>690000</v>
      </c>
      <c r="H24" s="84" t="s">
        <v>138</v>
      </c>
      <c r="I24" s="11"/>
      <c r="J24" s="2"/>
    </row>
    <row r="25" spans="1:10" ht="12.75" customHeight="1" x14ac:dyDescent="0.2">
      <c r="A25" s="19"/>
      <c r="B25" s="126" t="s">
        <v>131</v>
      </c>
      <c r="C25" s="126"/>
      <c r="D25" s="126"/>
      <c r="E25" s="85">
        <v>-600000</v>
      </c>
      <c r="F25" s="76">
        <v>-600000</v>
      </c>
      <c r="G25" s="79">
        <f>(E25-F25)</f>
        <v>0</v>
      </c>
      <c r="H25" s="84" t="s">
        <v>136</v>
      </c>
      <c r="I25" s="11"/>
      <c r="J25" s="2"/>
    </row>
    <row r="26" spans="1:10" ht="12.75" customHeight="1" x14ac:dyDescent="0.2">
      <c r="A26" s="19"/>
      <c r="B26" s="126" t="s">
        <v>140</v>
      </c>
      <c r="C26" s="126"/>
      <c r="D26" s="126"/>
      <c r="E26" s="85">
        <v>-2250000</v>
      </c>
      <c r="F26" s="76">
        <f>E26*(1-0.06)</f>
        <v>-2115000</v>
      </c>
      <c r="G26" s="79">
        <f>-(E26-F26)</f>
        <v>135000</v>
      </c>
      <c r="H26" s="84" t="s">
        <v>137</v>
      </c>
      <c r="I26" s="11"/>
      <c r="J26" s="2"/>
    </row>
    <row r="27" spans="1:10" ht="12.75" customHeight="1" x14ac:dyDescent="0.2">
      <c r="A27" s="19"/>
      <c r="B27" s="126" t="s">
        <v>133</v>
      </c>
      <c r="C27" s="126"/>
      <c r="D27" s="126"/>
      <c r="E27" s="85">
        <v>-450000</v>
      </c>
      <c r="F27" s="76">
        <v>0</v>
      </c>
      <c r="G27" s="79">
        <f>-(E27-F27)</f>
        <v>450000</v>
      </c>
      <c r="H27" s="84" t="s">
        <v>137</v>
      </c>
      <c r="I27" s="11"/>
      <c r="J27" s="2"/>
    </row>
    <row r="28" spans="1:10" ht="12.75" customHeight="1" x14ac:dyDescent="0.2">
      <c r="A28" s="19"/>
      <c r="B28" s="126" t="s">
        <v>134</v>
      </c>
      <c r="C28" s="126"/>
      <c r="D28" s="126"/>
      <c r="E28" s="86">
        <v>-375000</v>
      </c>
      <c r="F28" s="77">
        <v>-375000</v>
      </c>
      <c r="G28" s="79">
        <f>(E28-F28)</f>
        <v>0</v>
      </c>
      <c r="H28" s="84" t="s">
        <v>136</v>
      </c>
      <c r="I28" s="11"/>
      <c r="J28" s="2"/>
    </row>
    <row r="29" spans="1:10" ht="12.75" customHeight="1" thickBot="1" x14ac:dyDescent="0.25">
      <c r="A29" s="19"/>
      <c r="B29" s="126" t="s">
        <v>3</v>
      </c>
      <c r="C29" s="126"/>
      <c r="D29" s="126"/>
      <c r="E29" s="87">
        <f>SUM(E22:E28)</f>
        <v>1125000</v>
      </c>
      <c r="F29" s="88">
        <f>IF(F28&lt;&gt;0,SUM(F22:F28)," ")</f>
        <v>1356000</v>
      </c>
      <c r="G29" s="88">
        <f>G22-G24+G26+G27</f>
        <v>231000</v>
      </c>
      <c r="H29" s="89" t="s">
        <v>138</v>
      </c>
      <c r="I29" s="11"/>
      <c r="J29" s="2"/>
    </row>
    <row r="30" spans="1:10" ht="12.75" customHeight="1" thickTop="1" x14ac:dyDescent="0.2">
      <c r="A30" s="19"/>
      <c r="B30" s="19"/>
      <c r="C30" s="19"/>
      <c r="D30" s="19"/>
      <c r="E30" s="34" t="str">
        <f>IF(E29="","",IF(E29=1125000,"Correct!","Try again!"))</f>
        <v>Correct!</v>
      </c>
      <c r="F30" s="34" t="str">
        <f>IF(F29="","",IF(F29=1356000,"Correct!","Try again!"))</f>
        <v>Correct!</v>
      </c>
      <c r="G30" s="34" t="str">
        <f>IF(G29="","",IF(G29=231000,"Correct!","Try again!"))</f>
        <v>Correct!</v>
      </c>
      <c r="H30" s="19"/>
      <c r="I30" s="11"/>
      <c r="J30" s="2"/>
    </row>
    <row r="31" spans="1:10" ht="12.75" customHeight="1" x14ac:dyDescent="0.2">
      <c r="A31" s="11"/>
      <c r="B31" s="11"/>
      <c r="C31" s="11"/>
      <c r="D31" s="11"/>
      <c r="E31" s="11"/>
      <c r="F31" s="11"/>
      <c r="G31" s="11"/>
      <c r="H31" s="11"/>
      <c r="I31" s="11"/>
      <c r="J31" s="2"/>
    </row>
    <row r="32" spans="1:10" ht="12.75" customHeight="1" x14ac:dyDescent="0.2">
      <c r="A32" s="11"/>
      <c r="B32" s="129" t="s">
        <v>141</v>
      </c>
      <c r="C32" s="129"/>
      <c r="D32" s="129"/>
      <c r="E32" s="129"/>
      <c r="F32" s="129"/>
      <c r="G32" s="129"/>
      <c r="H32" s="129"/>
      <c r="I32" s="11"/>
      <c r="J32" s="2"/>
    </row>
    <row r="33" spans="1:10" ht="12.75" customHeight="1" x14ac:dyDescent="0.2">
      <c r="A33" s="11"/>
      <c r="B33" s="130" t="s">
        <v>142</v>
      </c>
      <c r="C33" s="130"/>
      <c r="D33" s="130"/>
      <c r="E33" s="130"/>
      <c r="F33" s="130"/>
      <c r="G33" s="130"/>
      <c r="H33" s="130"/>
      <c r="I33" s="11"/>
      <c r="J33" s="2"/>
    </row>
    <row r="34" spans="1:10" ht="12.75" customHeight="1" x14ac:dyDescent="0.2">
      <c r="A34" s="11"/>
      <c r="B34" s="130"/>
      <c r="C34" s="130"/>
      <c r="D34" s="130"/>
      <c r="E34" s="130"/>
      <c r="F34" s="130"/>
      <c r="G34" s="130"/>
      <c r="H34" s="130"/>
      <c r="I34" s="11"/>
      <c r="J34" s="2"/>
    </row>
    <row r="35" spans="1:10" ht="12.75" customHeight="1" x14ac:dyDescent="0.2">
      <c r="A35" s="11"/>
      <c r="B35" s="130"/>
      <c r="C35" s="130"/>
      <c r="D35" s="130"/>
      <c r="E35" s="130"/>
      <c r="F35" s="130"/>
      <c r="G35" s="130"/>
      <c r="H35" s="130"/>
      <c r="I35" s="11"/>
      <c r="J35" s="2"/>
    </row>
    <row r="36" spans="1:10" ht="12.75" customHeight="1" x14ac:dyDescent="0.2">
      <c r="A36" s="11"/>
      <c r="B36" s="130"/>
      <c r="C36" s="130"/>
      <c r="D36" s="130"/>
      <c r="E36" s="130"/>
      <c r="F36" s="130"/>
      <c r="G36" s="130"/>
      <c r="H36" s="130"/>
      <c r="I36" s="11"/>
      <c r="J36" s="2"/>
    </row>
    <row r="37" spans="1:10" ht="12.75" customHeight="1" x14ac:dyDescent="0.2">
      <c r="A37" s="11"/>
      <c r="B37" s="130"/>
      <c r="C37" s="130"/>
      <c r="D37" s="130"/>
      <c r="E37" s="130"/>
      <c r="F37" s="130"/>
      <c r="G37" s="130"/>
      <c r="H37" s="130"/>
      <c r="I37" s="11"/>
      <c r="J37" s="2"/>
    </row>
    <row r="38" spans="1:10" ht="12.75" customHeight="1" x14ac:dyDescent="0.2">
      <c r="A38" s="11"/>
      <c r="B38" s="130"/>
      <c r="C38" s="130"/>
      <c r="D38" s="130"/>
      <c r="E38" s="130"/>
      <c r="F38" s="130"/>
      <c r="G38" s="130"/>
      <c r="H38" s="130"/>
      <c r="I38" s="11"/>
      <c r="J38" s="2"/>
    </row>
    <row r="39" spans="1:10" ht="12.75" customHeight="1" x14ac:dyDescent="0.2">
      <c r="A39" s="11"/>
      <c r="B39" s="130"/>
      <c r="C39" s="130"/>
      <c r="D39" s="130"/>
      <c r="E39" s="130"/>
      <c r="F39" s="130"/>
      <c r="G39" s="130"/>
      <c r="H39" s="130"/>
      <c r="I39" s="11"/>
      <c r="J39" s="2"/>
    </row>
    <row r="40" spans="1:10" ht="12.75" customHeight="1" x14ac:dyDescent="0.2">
      <c r="A40" s="11"/>
      <c r="B40" s="130"/>
      <c r="C40" s="130"/>
      <c r="D40" s="130"/>
      <c r="E40" s="130"/>
      <c r="F40" s="130"/>
      <c r="G40" s="130"/>
      <c r="H40" s="130"/>
      <c r="I40" s="11"/>
      <c r="J40" s="2"/>
    </row>
    <row r="41" spans="1:10" ht="12.75" customHeight="1" x14ac:dyDescent="0.2">
      <c r="A41" s="11"/>
      <c r="B41" s="11"/>
      <c r="C41" s="11"/>
      <c r="D41" s="11"/>
      <c r="E41" s="11"/>
      <c r="F41" s="11"/>
      <c r="G41" s="11"/>
      <c r="H41" s="11"/>
      <c r="I41" s="11"/>
      <c r="J41" s="2"/>
    </row>
    <row r="42" spans="1:10" ht="12.75" customHeight="1" x14ac:dyDescent="0.2">
      <c r="A42" s="2"/>
      <c r="B42" s="2"/>
      <c r="C42" s="2"/>
      <c r="D42" s="2"/>
      <c r="E42" s="2"/>
      <c r="F42" s="2"/>
      <c r="G42" s="2"/>
      <c r="H42" s="2"/>
      <c r="I42" s="2"/>
      <c r="J42" s="2"/>
    </row>
    <row r="43" spans="1:10" ht="12.75" customHeight="1" x14ac:dyDescent="0.2">
      <c r="A43" s="2"/>
      <c r="B43" s="2"/>
      <c r="C43" s="2"/>
      <c r="D43" s="2"/>
      <c r="E43" s="2"/>
      <c r="F43" s="2"/>
      <c r="G43" s="2"/>
      <c r="H43" s="2"/>
      <c r="I43" s="2"/>
      <c r="J43" s="2"/>
    </row>
    <row r="44" spans="1:10" ht="12.75" customHeight="1" x14ac:dyDescent="0.2">
      <c r="A44" s="2"/>
      <c r="B44" s="2"/>
      <c r="C44" s="2"/>
      <c r="D44" s="2"/>
      <c r="E44" s="2"/>
      <c r="F44" s="2"/>
      <c r="G44" s="2"/>
      <c r="H44" s="2"/>
      <c r="I44" s="2"/>
      <c r="J44" s="2"/>
    </row>
    <row r="45" spans="1:10" ht="12.75" customHeight="1" x14ac:dyDescent="0.2">
      <c r="A45" s="2"/>
      <c r="B45" s="2"/>
      <c r="C45" s="2"/>
      <c r="D45" s="2"/>
      <c r="E45" s="2"/>
      <c r="F45" s="2"/>
      <c r="G45" s="2"/>
      <c r="H45" s="2"/>
      <c r="I45" s="2"/>
      <c r="J45" s="2"/>
    </row>
    <row r="46" spans="1:10" ht="12.75" customHeight="1" x14ac:dyDescent="0.2">
      <c r="A46" s="2"/>
      <c r="B46" s="2"/>
      <c r="C46" s="2"/>
      <c r="D46" s="2"/>
      <c r="E46" s="2"/>
      <c r="F46" s="2"/>
      <c r="G46" s="2"/>
      <c r="H46" s="2"/>
      <c r="I46" s="2"/>
      <c r="J46" s="2"/>
    </row>
    <row r="47" spans="1:10" ht="12.75" customHeight="1" x14ac:dyDescent="0.2">
      <c r="A47" s="2"/>
      <c r="B47" s="2"/>
      <c r="C47" s="2"/>
      <c r="D47" s="2"/>
      <c r="E47" s="2"/>
      <c r="F47" s="2"/>
      <c r="G47" s="2"/>
      <c r="H47" s="2"/>
      <c r="I47" s="2"/>
      <c r="J47" s="2"/>
    </row>
    <row r="48" spans="1:10"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sheetData>
  <sheetProtection algorithmName="SHA-512" hashValue="gWpO2wdTMVpKcGAK4GsZ240YwBC/tOLs3kKESV4MBCruUf1OI4UrOHKBgjeZfwD+YexbVp3e4KPZIu83viMPbQ==" saltValue="9ePumUmNpHnXrCm0x+24Qw==" spinCount="100000" sheet="1" objects="1" scenarios="1" selectLockedCells="1"/>
  <mergeCells count="28">
    <mergeCell ref="B33:H40"/>
    <mergeCell ref="B6:H6"/>
    <mergeCell ref="B5:H5"/>
    <mergeCell ref="B28:D28"/>
    <mergeCell ref="B27:D27"/>
    <mergeCell ref="B26:D26"/>
    <mergeCell ref="B25:D25"/>
    <mergeCell ref="B24:D24"/>
    <mergeCell ref="B23:D23"/>
    <mergeCell ref="B22:D22"/>
    <mergeCell ref="B32:H32"/>
    <mergeCell ref="B20:D20"/>
    <mergeCell ref="B29:D29"/>
    <mergeCell ref="B17:D17"/>
    <mergeCell ref="B21:D21"/>
    <mergeCell ref="B19:D19"/>
    <mergeCell ref="B18:D18"/>
    <mergeCell ref="C1:D1"/>
    <mergeCell ref="C2:D2"/>
    <mergeCell ref="B16:D16"/>
    <mergeCell ref="B15:D15"/>
    <mergeCell ref="B14:D14"/>
    <mergeCell ref="B13:D13"/>
    <mergeCell ref="B12:D12"/>
    <mergeCell ref="B11:D11"/>
    <mergeCell ref="B10:D10"/>
    <mergeCell ref="C3:D3"/>
    <mergeCell ref="B8:D8"/>
  </mergeCells>
  <phoneticPr fontId="0" type="noConversion"/>
  <dataValidations count="1">
    <dataValidation type="list" allowBlank="1" showInputMessage="1" showErrorMessage="1" sqref="H10 H12:H17 H22 H24:H29">
      <formula1>"Higher, Lower, No Change"</formula1>
    </dataValidation>
  </dataValidations>
  <pageMargins left="0.75" right="0.75" top="1" bottom="1" header="0.5" footer="0.5"/>
  <pageSetup scale="95"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SE02-41</vt:lpstr>
      <vt:lpstr>Given E02-41</vt:lpstr>
      <vt:lpstr>SE02-46</vt:lpstr>
      <vt:lpstr>Given E02-46</vt:lpstr>
      <vt:lpstr>SP02-54</vt:lpstr>
      <vt:lpstr>Given P02-54</vt:lpstr>
      <vt:lpstr>SP02-56</vt:lpstr>
      <vt:lpstr>Given P02-56</vt:lpstr>
      <vt:lpstr>SIC2-69</vt:lpstr>
      <vt:lpstr>Given IC2-69</vt:lpstr>
    </vt:vector>
  </TitlesOfParts>
  <Company>Comsource Associates,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 Terry</dc:creator>
  <cp:lastModifiedBy>Jack Terry</cp:lastModifiedBy>
  <cp:lastPrinted>2012-12-17T22:49:59Z</cp:lastPrinted>
  <dcterms:created xsi:type="dcterms:W3CDTF">2007-08-21T20:44:43Z</dcterms:created>
  <dcterms:modified xsi:type="dcterms:W3CDTF">2015-12-14T20:57:45Z</dcterms:modified>
</cp:coreProperties>
</file>